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7.xml" ContentType="application/vnd.openxmlformats-officedocument.spreadsheetml.worksheet+xml"/>
  <Override PartName="/xl/worksheets/sheet26.xml" ContentType="application/vnd.openxmlformats-officedocument.spreadsheetml.worksheet+xml"/>
  <Override PartName="/xl/worksheets/sheet8.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2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120" yWindow="-120" windowWidth="23256" windowHeight="13176" firstSheet="20" activeTab="20"/>
  </bookViews>
  <sheets>
    <sheet name="chưa ký" sheetId="5" state="hidden" r:id="rId1"/>
    <sheet name="đã ký" sheetId="6" state="hidden" r:id="rId2"/>
    <sheet name="thu hồi có đất ở" sheetId="10" state="hidden" r:id="rId3"/>
    <sheet name="thu hồi đất hành lang" sheetId="8" state="hidden" r:id="rId4"/>
    <sheet name="BẢNG XÁC ĐỊNH DT" sheetId="4" state="hidden" r:id="rId5"/>
    <sheet name="Theo dõi" sheetId="11" state="hidden" r:id="rId6"/>
    <sheet name="Bổ sung tài sản và san lấp" sheetId="12" state="hidden" r:id="rId7"/>
    <sheet name="Danh sach hỗ trợ thuê trọ" sheetId="13" state="hidden" r:id="rId8"/>
    <sheet name="Các hộ còn lại" sheetId="19" state="hidden" r:id="rId9"/>
    <sheet name="foxz" sheetId="28" state="hidden" r:id="rId10"/>
    <sheet name="foxz_2" sheetId="30" state="veryHidden" r:id="rId11"/>
    <sheet name="foxz_3" sheetId="31" state="veryHidden" r:id="rId12"/>
    <sheet name="foxz_4" sheetId="32" state="veryHidden" r:id="rId13"/>
    <sheet name="foxz_5" sheetId="33" state="veryHidden" r:id="rId14"/>
    <sheet name="foxz_6" sheetId="34" state="veryHidden" r:id="rId15"/>
    <sheet name="foxz_7" sheetId="35" state="veryHidden" r:id="rId16"/>
    <sheet name="foxz_8" sheetId="36" state="veryHidden" r:id="rId17"/>
    <sheet name="Đã nhận tiền bổ sung" sheetId="15" state="hidden" r:id="rId18"/>
    <sheet name="Đã công khai bổ sung" sheetId="16" state="hidden" r:id="rId19"/>
    <sheet name="Đã công khai HLGT" sheetId="18" state="hidden" r:id="rId20"/>
    <sheet name="PL 1-Thuê nhà" sheetId="20" r:id="rId21"/>
    <sheet name="Pl2a-TS tren dat HLGT" sheetId="29" r:id="rId22"/>
    <sheet name="Pl2b-TÀI SẢN CLN" sheetId="27" r:id="rId23"/>
    <sheet name="Pl3-Cây cối hoa màu" sheetId="21" r:id="rId24"/>
    <sheet name="Pl4 -Chi phí đầu từ vào đất" sheetId="23" r:id="rId25"/>
    <sheet name="PL5-Tong hop ho dat CLN" sheetId="26" r:id="rId26"/>
  </sheets>
  <definedNames>
    <definedName name="_xlnm._FilterDatabase" localSheetId="6" hidden="1">'Bổ sung tài sản và san lấp'!$A$5:$V$172</definedName>
    <definedName name="_xlnm._FilterDatabase" localSheetId="18" hidden="1">'Đã công khai bổ sung'!$A$5:$W$72</definedName>
    <definedName name="_xlnm._FilterDatabase" localSheetId="19" hidden="1">'Đã công khai HLGT'!$A$5:$S$41</definedName>
    <definedName name="_xlnm._FilterDatabase" localSheetId="17" hidden="1">'Đã nhận tiền bổ sung'!$A$5:$S$50</definedName>
    <definedName name="_xlnm._FilterDatabase" localSheetId="7" hidden="1">'Danh sach hỗ trợ thuê trọ'!$A$5:$V$172</definedName>
    <definedName name="_xlnm._FilterDatabase" localSheetId="20" hidden="1">'PL 1-Thuê nhà'!$M$6:$M$9</definedName>
    <definedName name="_xlnm._FilterDatabase" localSheetId="21" hidden="1">'Pl2a-TS tren dat HLGT'!$A$6:$L$112</definedName>
    <definedName name="_xlnm._FilterDatabase" localSheetId="22" hidden="1">'Pl2b-TÀI SẢN CLN'!$A$6:$L$16</definedName>
    <definedName name="_xlnm._FilterDatabase" localSheetId="23" hidden="1">'Pl3-Cây cối hoa màu'!$A$6:$L$58</definedName>
    <definedName name="_xlnm._FilterDatabase" localSheetId="24" hidden="1">'Pl4 -Chi phí đầu từ vào đất'!$A$6:$M$127</definedName>
    <definedName name="_xlnm._FilterDatabase" localSheetId="5" hidden="1">'Theo dõi'!$A$5:$V$172</definedName>
    <definedName name="_xlnm.Print_Titles" localSheetId="20">'PL 1-Thuê nhà'!$6:$9</definedName>
    <definedName name="_xlnm.Print_Titles" localSheetId="21">'Pl2a-TS tren dat HLGT'!$6:$9</definedName>
    <definedName name="_xlnm.Print_Titles" localSheetId="23">'Pl3-Cây cối hoa màu'!$6:$9</definedName>
    <definedName name="_xlnm.Print_Titles" localSheetId="24">'Pl4 -Chi phí đầu từ vào đất'!$6:$9</definedName>
    <definedName name="_xlnm.Print_Titles" localSheetId="25">'PL5-Tong hop ho dat CLN'!$12:$12</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26"/>
  <c r="F50" i="23" l="1"/>
  <c r="I112" i="29" l="1"/>
  <c r="H112"/>
  <c r="G112"/>
  <c r="F112"/>
  <c r="E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12" l="1"/>
  <c r="K112"/>
  <c r="J12" i="27"/>
  <c r="K16"/>
  <c r="H16"/>
  <c r="F16"/>
  <c r="E16"/>
  <c r="J15"/>
  <c r="J14"/>
  <c r="J13"/>
  <c r="J11"/>
  <c r="G16"/>
  <c r="A116" i="23"/>
  <c r="A117" s="1"/>
  <c r="A118" s="1"/>
  <c r="A119" s="1"/>
  <c r="A120" s="1"/>
  <c r="A121" s="1"/>
  <c r="A122" s="1"/>
  <c r="A123" s="1"/>
  <c r="A124" s="1"/>
  <c r="A125" s="1"/>
  <c r="A106"/>
  <c r="A107" s="1"/>
  <c r="A108" s="1"/>
  <c r="A109" s="1"/>
  <c r="A110" s="1"/>
  <c r="A111" s="1"/>
  <c r="A112" s="1"/>
  <c r="A105"/>
  <c r="A98"/>
  <c r="A99" s="1"/>
  <c r="A100" s="1"/>
  <c r="A101" s="1"/>
  <c r="A46" i="21"/>
  <c r="A47" s="1"/>
  <c r="A48" s="1"/>
  <c r="A49" s="1"/>
  <c r="A50" s="1"/>
  <c r="A51" s="1"/>
  <c r="A52" s="1"/>
  <c r="A53" s="1"/>
  <c r="A54" s="1"/>
  <c r="A55" s="1"/>
  <c r="A56" s="1"/>
  <c r="A57" s="1"/>
  <c r="A33"/>
  <c r="A34" s="1"/>
  <c r="A35" s="1"/>
  <c r="A36" s="1"/>
  <c r="A37" s="1"/>
  <c r="A38" s="1"/>
  <c r="A39" s="1"/>
  <c r="A40" s="1"/>
  <c r="A41" s="1"/>
  <c r="A42" s="1"/>
  <c r="A86" i="23"/>
  <c r="A87" s="1"/>
  <c r="A88" s="1"/>
  <c r="A89" s="1"/>
  <c r="A90" s="1"/>
  <c r="A91" s="1"/>
  <c r="A92" s="1"/>
  <c r="A93" s="1"/>
  <c r="A94" s="1"/>
  <c r="A73"/>
  <c r="A74" s="1"/>
  <c r="A75" s="1"/>
  <c r="A76" s="1"/>
  <c r="A77" s="1"/>
  <c r="A78" s="1"/>
  <c r="A79" s="1"/>
  <c r="A80" s="1"/>
  <c r="A81" s="1"/>
  <c r="A82" s="1"/>
  <c r="K70"/>
  <c r="L70" s="1"/>
  <c r="J70"/>
  <c r="I16" i="27" l="1"/>
  <c r="J16"/>
  <c r="I53" i="23"/>
  <c r="J54"/>
  <c r="K54"/>
  <c r="J50"/>
  <c r="I50"/>
  <c r="I129" s="1"/>
  <c r="K103" l="1"/>
  <c r="L103" s="1"/>
  <c r="K102"/>
  <c r="J103"/>
  <c r="K60"/>
  <c r="E40" i="26"/>
  <c r="K58" i="21" l="1"/>
  <c r="J56"/>
  <c r="N48" i="20"/>
  <c r="M48"/>
  <c r="J48"/>
  <c r="M37"/>
  <c r="N37" s="1"/>
  <c r="J37"/>
  <c r="N11"/>
  <c r="F129" i="23"/>
  <c r="E129"/>
  <c r="K69"/>
  <c r="L69" s="1"/>
  <c r="J69"/>
  <c r="K68"/>
  <c r="J68"/>
  <c r="F51" i="20"/>
  <c r="J39"/>
  <c r="J46"/>
  <c r="M47"/>
  <c r="N46"/>
  <c r="M50"/>
  <c r="N49" s="1"/>
  <c r="L51"/>
  <c r="M43"/>
  <c r="N43" s="1"/>
  <c r="N28"/>
  <c r="M21"/>
  <c r="M16"/>
  <c r="J30"/>
  <c r="J29"/>
  <c r="J28"/>
  <c r="J32"/>
  <c r="J33"/>
  <c r="K128" i="23"/>
  <c r="K127"/>
  <c r="H129"/>
  <c r="J128"/>
  <c r="M41" i="20"/>
  <c r="N26"/>
  <c r="K51"/>
  <c r="G51"/>
  <c r="H51"/>
  <c r="I51"/>
  <c r="K115" i="23"/>
  <c r="J115"/>
  <c r="K112"/>
  <c r="K50"/>
  <c r="K48"/>
  <c r="J48"/>
  <c r="K17"/>
  <c r="J42" i="20"/>
  <c r="J122" i="23"/>
  <c r="K123"/>
  <c r="J123"/>
  <c r="K120"/>
  <c r="J120"/>
  <c r="K119"/>
  <c r="J119"/>
  <c r="K117"/>
  <c r="L109"/>
  <c r="K110"/>
  <c r="K104"/>
  <c r="J104"/>
  <c r="K99"/>
  <c r="J99"/>
  <c r="K94"/>
  <c r="K93"/>
  <c r="K92"/>
  <c r="K91"/>
  <c r="K90"/>
  <c r="J94"/>
  <c r="J93"/>
  <c r="J92"/>
  <c r="J91"/>
  <c r="J90"/>
  <c r="K88"/>
  <c r="K87"/>
  <c r="K86"/>
  <c r="K85"/>
  <c r="K84"/>
  <c r="K83"/>
  <c r="K82"/>
  <c r="K81"/>
  <c r="K80"/>
  <c r="K79"/>
  <c r="K78"/>
  <c r="K77"/>
  <c r="K76"/>
  <c r="K75"/>
  <c r="K74"/>
  <c r="K73"/>
  <c r="K72"/>
  <c r="J88"/>
  <c r="J87"/>
  <c r="J86"/>
  <c r="J85"/>
  <c r="J84"/>
  <c r="J83"/>
  <c r="J82"/>
  <c r="J81"/>
  <c r="J80"/>
  <c r="J79"/>
  <c r="J78"/>
  <c r="J77"/>
  <c r="J76"/>
  <c r="J75"/>
  <c r="J74"/>
  <c r="J73"/>
  <c r="J72"/>
  <c r="K61"/>
  <c r="L60"/>
  <c r="J60"/>
  <c r="K56"/>
  <c r="J49"/>
  <c r="K40"/>
  <c r="K32"/>
  <c r="K31"/>
  <c r="K30"/>
  <c r="K19"/>
  <c r="J17"/>
  <c r="K16"/>
  <c r="J16"/>
  <c r="K15"/>
  <c r="K14"/>
  <c r="K13"/>
  <c r="J15"/>
  <c r="L12"/>
  <c r="J12"/>
  <c r="L85" l="1"/>
  <c r="L68"/>
  <c r="L86"/>
  <c r="L87"/>
  <c r="L79"/>
  <c r="L110"/>
  <c r="L17"/>
  <c r="L80"/>
  <c r="L128"/>
  <c r="L81"/>
  <c r="L117"/>
  <c r="L48"/>
  <c r="L73"/>
  <c r="L93"/>
  <c r="L94"/>
  <c r="L15"/>
  <c r="L88"/>
  <c r="L123"/>
  <c r="L77"/>
  <c r="L16"/>
  <c r="L90"/>
  <c r="L56"/>
  <c r="L74"/>
  <c r="L120"/>
  <c r="L115"/>
  <c r="L75"/>
  <c r="L76"/>
  <c r="L99"/>
  <c r="L61"/>
  <c r="L78"/>
  <c r="L104"/>
  <c r="L82"/>
  <c r="L91"/>
  <c r="L50"/>
  <c r="L72"/>
  <c r="L92"/>
  <c r="L119"/>
  <c r="L83"/>
  <c r="L30"/>
  <c r="K116" l="1"/>
  <c r="J57" i="21"/>
  <c r="J49"/>
  <c r="J42"/>
  <c r="J41"/>
  <c r="J40"/>
  <c r="J39"/>
  <c r="J38"/>
  <c r="J37"/>
  <c r="J36"/>
  <c r="J34"/>
  <c r="J33"/>
  <c r="J32"/>
  <c r="J116" i="23"/>
  <c r="M20" i="20"/>
  <c r="L116" i="23" l="1"/>
  <c r="L13"/>
  <c r="J13"/>
  <c r="G13"/>
  <c r="G129" s="1"/>
  <c r="K24"/>
  <c r="J24"/>
  <c r="K101"/>
  <c r="J101"/>
  <c r="K97"/>
  <c r="J97"/>
  <c r="K105"/>
  <c r="J105"/>
  <c r="J48" i="21"/>
  <c r="J102" i="23"/>
  <c r="J109"/>
  <c r="K46"/>
  <c r="K126"/>
  <c r="K125"/>
  <c r="L125" s="1"/>
  <c r="K124"/>
  <c r="K122"/>
  <c r="K121"/>
  <c r="K118"/>
  <c r="K114"/>
  <c r="K113"/>
  <c r="L112"/>
  <c r="K111"/>
  <c r="K96"/>
  <c r="K95"/>
  <c r="K108"/>
  <c r="K107"/>
  <c r="K106"/>
  <c r="K100"/>
  <c r="K98"/>
  <c r="K89"/>
  <c r="K67"/>
  <c r="K66"/>
  <c r="K65"/>
  <c r="K64"/>
  <c r="K63"/>
  <c r="J96"/>
  <c r="J95"/>
  <c r="K62"/>
  <c r="K59"/>
  <c r="K53"/>
  <c r="K52"/>
  <c r="K51"/>
  <c r="K49"/>
  <c r="K47"/>
  <c r="K45"/>
  <c r="K44"/>
  <c r="K43"/>
  <c r="K42"/>
  <c r="K41"/>
  <c r="K39"/>
  <c r="K38"/>
  <c r="K37"/>
  <c r="K36"/>
  <c r="K35"/>
  <c r="K34"/>
  <c r="K33"/>
  <c r="K29"/>
  <c r="K28"/>
  <c r="K27"/>
  <c r="K26"/>
  <c r="K25"/>
  <c r="J25"/>
  <c r="K23"/>
  <c r="K22"/>
  <c r="J26"/>
  <c r="L54"/>
  <c r="J23"/>
  <c r="J22"/>
  <c r="J66"/>
  <c r="J108"/>
  <c r="J107"/>
  <c r="J106"/>
  <c r="J61"/>
  <c r="J14" i="21"/>
  <c r="K18" i="23"/>
  <c r="J18"/>
  <c r="L14"/>
  <c r="J14"/>
  <c r="K11"/>
  <c r="J11"/>
  <c r="J25" i="21"/>
  <c r="N40" i="20"/>
  <c r="N45"/>
  <c r="N42"/>
  <c r="N41"/>
  <c r="N33"/>
  <c r="N30"/>
  <c r="N29"/>
  <c r="N34"/>
  <c r="N32"/>
  <c r="N18"/>
  <c r="M36"/>
  <c r="N36" s="1"/>
  <c r="M39"/>
  <c r="N39" s="1"/>
  <c r="K41" i="18"/>
  <c r="K50" i="15"/>
  <c r="G58" i="21"/>
  <c r="H58"/>
  <c r="I58"/>
  <c r="F58"/>
  <c r="J54"/>
  <c r="J53"/>
  <c r="J12"/>
  <c r="J43" i="20"/>
  <c r="J40"/>
  <c r="J23" i="21"/>
  <c r="J17"/>
  <c r="J21" i="15"/>
  <c r="J45" i="21"/>
  <c r="J44"/>
  <c r="J43"/>
  <c r="M35" i="20"/>
  <c r="N35" s="1"/>
  <c r="J35"/>
  <c r="J18"/>
  <c r="M12"/>
  <c r="J12"/>
  <c r="J11"/>
  <c r="M25"/>
  <c r="N25" s="1"/>
  <c r="N24"/>
  <c r="N23"/>
  <c r="N22"/>
  <c r="J20"/>
  <c r="N17"/>
  <c r="M15"/>
  <c r="N15" s="1"/>
  <c r="M14"/>
  <c r="M13"/>
  <c r="L25" i="23" l="1"/>
  <c r="L98"/>
  <c r="L121"/>
  <c r="L122"/>
  <c r="L107"/>
  <c r="L126"/>
  <c r="L95"/>
  <c r="L63"/>
  <c r="L101"/>
  <c r="L89"/>
  <c r="L59"/>
  <c r="L102"/>
  <c r="L62"/>
  <c r="L18"/>
  <c r="L106"/>
  <c r="L24"/>
  <c r="L108"/>
  <c r="L111"/>
  <c r="L67"/>
  <c r="L118"/>
  <c r="L100"/>
  <c r="L124"/>
  <c r="L105"/>
  <c r="L64"/>
  <c r="L49"/>
  <c r="L65"/>
  <c r="L97"/>
  <c r="L66"/>
  <c r="N12" i="20"/>
  <c r="L113" i="23"/>
  <c r="L51"/>
  <c r="L40"/>
  <c r="L11"/>
  <c r="L22"/>
  <c r="N20" i="20"/>
  <c r="N13"/>
  <c r="S72" i="16"/>
  <c r="J127" i="23"/>
  <c r="J126"/>
  <c r="J125"/>
  <c r="J124"/>
  <c r="J121"/>
  <c r="J118"/>
  <c r="J117"/>
  <c r="J114"/>
  <c r="J113"/>
  <c r="J112"/>
  <c r="J111"/>
  <c r="J110"/>
  <c r="J100"/>
  <c r="J98"/>
  <c r="J89"/>
  <c r="J67"/>
  <c r="J65"/>
  <c r="J64"/>
  <c r="J63"/>
  <c r="J62"/>
  <c r="J59"/>
  <c r="J58"/>
  <c r="J57"/>
  <c r="J56"/>
  <c r="J55"/>
  <c r="L53"/>
  <c r="J53"/>
  <c r="J52"/>
  <c r="L47"/>
  <c r="J51"/>
  <c r="L46"/>
  <c r="J47"/>
  <c r="L45"/>
  <c r="J46"/>
  <c r="L44"/>
  <c r="J45"/>
  <c r="J44"/>
  <c r="J43"/>
  <c r="J42"/>
  <c r="J41"/>
  <c r="L39"/>
  <c r="J40"/>
  <c r="L38"/>
  <c r="J39"/>
  <c r="L37"/>
  <c r="J38"/>
  <c r="L36"/>
  <c r="J37"/>
  <c r="L35"/>
  <c r="J36"/>
  <c r="L34"/>
  <c r="J35"/>
  <c r="L33"/>
  <c r="J34"/>
  <c r="J33"/>
  <c r="J32"/>
  <c r="J31"/>
  <c r="L29"/>
  <c r="J30"/>
  <c r="L28"/>
  <c r="J29"/>
  <c r="L27"/>
  <c r="J28"/>
  <c r="L26"/>
  <c r="J27"/>
  <c r="K21"/>
  <c r="J21"/>
  <c r="K20"/>
  <c r="K129" s="1"/>
  <c r="J20"/>
  <c r="L19"/>
  <c r="J19"/>
  <c r="J55" i="21"/>
  <c r="J52"/>
  <c r="J51"/>
  <c r="J50"/>
  <c r="J47"/>
  <c r="J46"/>
  <c r="J29"/>
  <c r="J28"/>
  <c r="J27"/>
  <c r="J26"/>
  <c r="J24"/>
  <c r="J22"/>
  <c r="J21"/>
  <c r="J20"/>
  <c r="J19"/>
  <c r="J18"/>
  <c r="J16"/>
  <c r="J15"/>
  <c r="J13"/>
  <c r="J49" i="20"/>
  <c r="J45"/>
  <c r="J41"/>
  <c r="J34"/>
  <c r="M31"/>
  <c r="N31" s="1"/>
  <c r="J31"/>
  <c r="J26"/>
  <c r="J25"/>
  <c r="J24"/>
  <c r="J23"/>
  <c r="J22"/>
  <c r="J17"/>
  <c r="J15"/>
  <c r="J13"/>
  <c r="L41" i="18"/>
  <c r="O24" i="15"/>
  <c r="O23"/>
  <c r="O45"/>
  <c r="T41" i="18"/>
  <c r="T50" i="15"/>
  <c r="F51" i="16"/>
  <c r="G51"/>
  <c r="H51"/>
  <c r="J51"/>
  <c r="L50" i="15"/>
  <c r="L20" i="23" l="1"/>
  <c r="L129" s="1"/>
  <c r="L21"/>
  <c r="N51" i="20"/>
  <c r="J58" i="21"/>
  <c r="J129" i="23"/>
  <c r="M51" i="20"/>
  <c r="J51"/>
  <c r="H78" i="16"/>
  <c r="O78"/>
  <c r="F40" i="18"/>
  <c r="I40"/>
  <c r="M39"/>
  <c r="O39" s="1"/>
  <c r="J39"/>
  <c r="M38"/>
  <c r="O38" s="1"/>
  <c r="J38"/>
  <c r="M37"/>
  <c r="O37" s="1"/>
  <c r="J37"/>
  <c r="O36"/>
  <c r="J36"/>
  <c r="M35"/>
  <c r="O35" s="1"/>
  <c r="J35"/>
  <c r="M34"/>
  <c r="O34" s="1"/>
  <c r="J34"/>
  <c r="M33"/>
  <c r="O33" s="1"/>
  <c r="J33"/>
  <c r="M32"/>
  <c r="O32" s="1"/>
  <c r="J32"/>
  <c r="M31"/>
  <c r="O31" s="1"/>
  <c r="J31"/>
  <c r="M30"/>
  <c r="O30" s="1"/>
  <c r="J30"/>
  <c r="M29"/>
  <c r="O29" s="1"/>
  <c r="J29"/>
  <c r="M28"/>
  <c r="O28" s="1"/>
  <c r="J28"/>
  <c r="M27"/>
  <c r="O27" s="1"/>
  <c r="J27"/>
  <c r="M26"/>
  <c r="O26" s="1"/>
  <c r="J26"/>
  <c r="M25"/>
  <c r="O25" s="1"/>
  <c r="J25"/>
  <c r="M24"/>
  <c r="O24" s="1"/>
  <c r="J24"/>
  <c r="M23"/>
  <c r="O23" s="1"/>
  <c r="J23"/>
  <c r="M22"/>
  <c r="O22" s="1"/>
  <c r="J22"/>
  <c r="M21"/>
  <c r="O21" s="1"/>
  <c r="J21"/>
  <c r="M20"/>
  <c r="O20" s="1"/>
  <c r="J20"/>
  <c r="O19"/>
  <c r="M18"/>
  <c r="O18" s="1"/>
  <c r="J18"/>
  <c r="M17"/>
  <c r="O17" s="1"/>
  <c r="J17"/>
  <c r="M16"/>
  <c r="O16" s="1"/>
  <c r="J16"/>
  <c r="M15"/>
  <c r="O15" s="1"/>
  <c r="J15"/>
  <c r="M14"/>
  <c r="O14" s="1"/>
  <c r="J14"/>
  <c r="M13"/>
  <c r="O13" s="1"/>
  <c r="J13"/>
  <c r="J12"/>
  <c r="I11"/>
  <c r="H11"/>
  <c r="G11"/>
  <c r="F11"/>
  <c r="F41" s="1"/>
  <c r="N41"/>
  <c r="M10"/>
  <c r="J10"/>
  <c r="F32" i="15"/>
  <c r="F49"/>
  <c r="O72" i="16"/>
  <c r="X72"/>
  <c r="J10" i="15"/>
  <c r="M10"/>
  <c r="J11"/>
  <c r="M11"/>
  <c r="O11" s="1"/>
  <c r="G12"/>
  <c r="G32" s="1"/>
  <c r="J12"/>
  <c r="M12"/>
  <c r="O12" s="1"/>
  <c r="J13"/>
  <c r="M13"/>
  <c r="N13"/>
  <c r="J14"/>
  <c r="M14"/>
  <c r="O14" s="1"/>
  <c r="J71" i="16"/>
  <c r="I71"/>
  <c r="H71"/>
  <c r="G71"/>
  <c r="F71"/>
  <c r="Q70"/>
  <c r="S70" s="1"/>
  <c r="K70"/>
  <c r="Q69"/>
  <c r="S69" s="1"/>
  <c r="K69"/>
  <c r="Q68"/>
  <c r="S68" s="1"/>
  <c r="K68"/>
  <c r="Q67"/>
  <c r="S67" s="1"/>
  <c r="K67"/>
  <c r="Q66"/>
  <c r="S66" s="1"/>
  <c r="K66"/>
  <c r="Q65"/>
  <c r="S65" s="1"/>
  <c r="K65"/>
  <c r="Q64"/>
  <c r="S64" s="1"/>
  <c r="K64"/>
  <c r="Q63"/>
  <c r="S63" s="1"/>
  <c r="K63"/>
  <c r="S62"/>
  <c r="K62"/>
  <c r="Q61"/>
  <c r="S61" s="1"/>
  <c r="K61"/>
  <c r="Q60"/>
  <c r="S60" s="1"/>
  <c r="K60"/>
  <c r="Q59"/>
  <c r="S59" s="1"/>
  <c r="K59"/>
  <c r="Q58"/>
  <c r="S58" s="1"/>
  <c r="K58"/>
  <c r="Q57"/>
  <c r="S57" s="1"/>
  <c r="K57"/>
  <c r="Q56"/>
  <c r="S56" s="1"/>
  <c r="K56"/>
  <c r="Q55"/>
  <c r="S55" s="1"/>
  <c r="K55"/>
  <c r="Q54"/>
  <c r="P72"/>
  <c r="K54"/>
  <c r="Q53"/>
  <c r="S53" s="1"/>
  <c r="K53"/>
  <c r="K52"/>
  <c r="L51"/>
  <c r="I51"/>
  <c r="Q49"/>
  <c r="S49" s="1"/>
  <c r="K49"/>
  <c r="Q48"/>
  <c r="S48" s="1"/>
  <c r="K48"/>
  <c r="Q47"/>
  <c r="S47" s="1"/>
  <c r="K47"/>
  <c r="Q46"/>
  <c r="S46" s="1"/>
  <c r="K46"/>
  <c r="Q45"/>
  <c r="S45" s="1"/>
  <c r="K45"/>
  <c r="Q44"/>
  <c r="S44" s="1"/>
  <c r="K44"/>
  <c r="K43"/>
  <c r="K42"/>
  <c r="Q41"/>
  <c r="S41" s="1"/>
  <c r="K41"/>
  <c r="S40"/>
  <c r="K40"/>
  <c r="Q39"/>
  <c r="S39" s="1"/>
  <c r="K39"/>
  <c r="Q38"/>
  <c r="S38" s="1"/>
  <c r="K38"/>
  <c r="Q37"/>
  <c r="S37" s="1"/>
  <c r="K37"/>
  <c r="Q36"/>
  <c r="S36" s="1"/>
  <c r="K36"/>
  <c r="Q35"/>
  <c r="S35" s="1"/>
  <c r="K35"/>
  <c r="Q34"/>
  <c r="S34" s="1"/>
  <c r="K34"/>
  <c r="R33"/>
  <c r="Q33"/>
  <c r="K33"/>
  <c r="Q32"/>
  <c r="S32" s="1"/>
  <c r="K32"/>
  <c r="Q31"/>
  <c r="S31" s="1"/>
  <c r="K31"/>
  <c r="Q30"/>
  <c r="S30" s="1"/>
  <c r="K30"/>
  <c r="Q29"/>
  <c r="S29" s="1"/>
  <c r="K29"/>
  <c r="Q28"/>
  <c r="S28" s="1"/>
  <c r="K28"/>
  <c r="Q27"/>
  <c r="S27" s="1"/>
  <c r="K27"/>
  <c r="R26"/>
  <c r="Q26"/>
  <c r="K26"/>
  <c r="Q25"/>
  <c r="S25" s="1"/>
  <c r="K25"/>
  <c r="Q24"/>
  <c r="S24" s="1"/>
  <c r="K24"/>
  <c r="Q23"/>
  <c r="S23" s="1"/>
  <c r="K23"/>
  <c r="Q22"/>
  <c r="S22" s="1"/>
  <c r="K22"/>
  <c r="Q21"/>
  <c r="S21" s="1"/>
  <c r="K21"/>
  <c r="Q20"/>
  <c r="S20" s="1"/>
  <c r="K20"/>
  <c r="Q19"/>
  <c r="S19" s="1"/>
  <c r="K19"/>
  <c r="Q18"/>
  <c r="S18" s="1"/>
  <c r="K18"/>
  <c r="Q17"/>
  <c r="S17" s="1"/>
  <c r="K17"/>
  <c r="Q16"/>
  <c r="S16" s="1"/>
  <c r="K16"/>
  <c r="Q15"/>
  <c r="S15" s="1"/>
  <c r="K15"/>
  <c r="Q14"/>
  <c r="S14" s="1"/>
  <c r="K14"/>
  <c r="Q13"/>
  <c r="S13" s="1"/>
  <c r="K13"/>
  <c r="Q12"/>
  <c r="S12" s="1"/>
  <c r="K12"/>
  <c r="S11"/>
  <c r="K11"/>
  <c r="S10"/>
  <c r="I49" i="15"/>
  <c r="H49"/>
  <c r="G49"/>
  <c r="G50" s="1"/>
  <c r="O48"/>
  <c r="J48"/>
  <c r="M47"/>
  <c r="O47" s="1"/>
  <c r="J47"/>
  <c r="M46"/>
  <c r="O46" s="1"/>
  <c r="J46"/>
  <c r="M44"/>
  <c r="O44" s="1"/>
  <c r="J44"/>
  <c r="M43"/>
  <c r="O43" s="1"/>
  <c r="J43"/>
  <c r="M42"/>
  <c r="O42" s="1"/>
  <c r="J42"/>
  <c r="M41"/>
  <c r="O41" s="1"/>
  <c r="J41"/>
  <c r="M40"/>
  <c r="O40" s="1"/>
  <c r="J40"/>
  <c r="M39"/>
  <c r="O39" s="1"/>
  <c r="J39"/>
  <c r="M38"/>
  <c r="O38" s="1"/>
  <c r="J38"/>
  <c r="M37"/>
  <c r="O37" s="1"/>
  <c r="J37"/>
  <c r="M36"/>
  <c r="O36" s="1"/>
  <c r="J36"/>
  <c r="M35"/>
  <c r="O35" s="1"/>
  <c r="J35"/>
  <c r="M34"/>
  <c r="O34" s="1"/>
  <c r="J34"/>
  <c r="J33"/>
  <c r="I32"/>
  <c r="H32"/>
  <c r="N31"/>
  <c r="O31" s="1"/>
  <c r="M30"/>
  <c r="O30" s="1"/>
  <c r="J30"/>
  <c r="M29"/>
  <c r="O29" s="1"/>
  <c r="J29"/>
  <c r="N28"/>
  <c r="M28"/>
  <c r="J28"/>
  <c r="M27"/>
  <c r="O27" s="1"/>
  <c r="J27"/>
  <c r="M26"/>
  <c r="O26" s="1"/>
  <c r="J26"/>
  <c r="M25"/>
  <c r="O25" s="1"/>
  <c r="J25"/>
  <c r="M22"/>
  <c r="O22" s="1"/>
  <c r="J22"/>
  <c r="M21"/>
  <c r="O21" s="1"/>
  <c r="M20"/>
  <c r="O20" s="1"/>
  <c r="J20"/>
  <c r="M19"/>
  <c r="O19" s="1"/>
  <c r="J19"/>
  <c r="M18"/>
  <c r="O18" s="1"/>
  <c r="J18"/>
  <c r="O17"/>
  <c r="J17"/>
  <c r="M16"/>
  <c r="O16" s="1"/>
  <c r="J16"/>
  <c r="M15"/>
  <c r="O15" s="1"/>
  <c r="J15"/>
  <c r="F50" l="1"/>
  <c r="O10"/>
  <c r="M50"/>
  <c r="N50"/>
  <c r="H50"/>
  <c r="I50"/>
  <c r="R72" i="16"/>
  <c r="J11" i="18"/>
  <c r="M41"/>
  <c r="I41"/>
  <c r="O10"/>
  <c r="Q72" i="16"/>
  <c r="H72"/>
  <c r="S54"/>
  <c r="G72"/>
  <c r="S26"/>
  <c r="J72"/>
  <c r="S33"/>
  <c r="F72"/>
  <c r="I72"/>
  <c r="O13" i="15"/>
  <c r="J32"/>
  <c r="O28"/>
  <c r="K51" i="16"/>
  <c r="O50" i="15" l="1"/>
  <c r="O41" i="18"/>
  <c r="M78" i="16"/>
  <c r="M79" s="1"/>
  <c r="W174" i="13"/>
  <c r="J171"/>
  <c r="I171"/>
  <c r="H171"/>
  <c r="G171"/>
  <c r="F171"/>
  <c r="R170"/>
  <c r="K170"/>
  <c r="R169"/>
  <c r="K169"/>
  <c r="R168"/>
  <c r="K168"/>
  <c r="R167"/>
  <c r="K167"/>
  <c r="R166"/>
  <c r="K166"/>
  <c r="R165"/>
  <c r="K165"/>
  <c r="R164"/>
  <c r="K164"/>
  <c r="R163"/>
  <c r="K163"/>
  <c r="R162"/>
  <c r="K162"/>
  <c r="R161"/>
  <c r="K161"/>
  <c r="R160"/>
  <c r="K160"/>
  <c r="R159"/>
  <c r="K159"/>
  <c r="R158"/>
  <c r="K158"/>
  <c r="R157"/>
  <c r="K157"/>
  <c r="R156"/>
  <c r="K156"/>
  <c r="R155"/>
  <c r="K155"/>
  <c r="R154"/>
  <c r="K154"/>
  <c r="R153"/>
  <c r="K153"/>
  <c r="R152"/>
  <c r="R151"/>
  <c r="K151"/>
  <c r="R150"/>
  <c r="K150"/>
  <c r="R149"/>
  <c r="K149"/>
  <c r="R148"/>
  <c r="K148"/>
  <c r="R147"/>
  <c r="K147"/>
  <c r="R146"/>
  <c r="K146"/>
  <c r="R145"/>
  <c r="K145"/>
  <c r="R144"/>
  <c r="K144"/>
  <c r="R143"/>
  <c r="K143"/>
  <c r="R142"/>
  <c r="K142"/>
  <c r="R141"/>
  <c r="K141"/>
  <c r="R140"/>
  <c r="K140"/>
  <c r="R139"/>
  <c r="K139"/>
  <c r="R138"/>
  <c r="K138"/>
  <c r="R137"/>
  <c r="K137"/>
  <c r="R136"/>
  <c r="K136"/>
  <c r="R135"/>
  <c r="K135"/>
  <c r="R134"/>
  <c r="K134"/>
  <c r="R133"/>
  <c r="K133"/>
  <c r="R132"/>
  <c r="K132"/>
  <c r="R131"/>
  <c r="K131"/>
  <c r="R130"/>
  <c r="K130"/>
  <c r="R129"/>
  <c r="K129"/>
  <c r="R128"/>
  <c r="K128"/>
  <c r="R127"/>
  <c r="K127"/>
  <c r="R126"/>
  <c r="K126"/>
  <c r="R125"/>
  <c r="K125"/>
  <c r="R124"/>
  <c r="K124"/>
  <c r="R123"/>
  <c r="K123"/>
  <c r="R122"/>
  <c r="K122"/>
  <c r="R121"/>
  <c r="K121"/>
  <c r="R120"/>
  <c r="K120"/>
  <c r="R119"/>
  <c r="K119"/>
  <c r="R118"/>
  <c r="K118"/>
  <c r="R117"/>
  <c r="K117"/>
  <c r="R116"/>
  <c r="K116"/>
  <c r="R115"/>
  <c r="K115"/>
  <c r="R114"/>
  <c r="K114"/>
  <c r="R113"/>
  <c r="K113"/>
  <c r="R112"/>
  <c r="K112"/>
  <c r="R111"/>
  <c r="K111"/>
  <c r="R110"/>
  <c r="K110"/>
  <c r="R109"/>
  <c r="K109"/>
  <c r="R108"/>
  <c r="K108"/>
  <c r="R107"/>
  <c r="K107"/>
  <c r="R106"/>
  <c r="K106"/>
  <c r="K105"/>
  <c r="R104"/>
  <c r="J104"/>
  <c r="I104"/>
  <c r="H104"/>
  <c r="G104"/>
  <c r="F104"/>
  <c r="R103"/>
  <c r="K103"/>
  <c r="R102"/>
  <c r="K102"/>
  <c r="R101"/>
  <c r="K101"/>
  <c r="R100"/>
  <c r="R99"/>
  <c r="R98"/>
  <c r="R97"/>
  <c r="R96"/>
  <c r="R95"/>
  <c r="K95"/>
  <c r="R94"/>
  <c r="K94"/>
  <c r="R93"/>
  <c r="K93"/>
  <c r="R92"/>
  <c r="K92"/>
  <c r="R91"/>
  <c r="K91"/>
  <c r="R90"/>
  <c r="K90"/>
  <c r="R89"/>
  <c r="K89"/>
  <c r="R88"/>
  <c r="K88"/>
  <c r="R87"/>
  <c r="K87"/>
  <c r="R86"/>
  <c r="K86"/>
  <c r="R85"/>
  <c r="K85"/>
  <c r="R84"/>
  <c r="K84"/>
  <c r="R83"/>
  <c r="K83"/>
  <c r="R82"/>
  <c r="K82"/>
  <c r="R81"/>
  <c r="K81"/>
  <c r="R80"/>
  <c r="K80"/>
  <c r="R79"/>
  <c r="K79"/>
  <c r="R78"/>
  <c r="K78"/>
  <c r="R77"/>
  <c r="K77"/>
  <c r="R76"/>
  <c r="K76"/>
  <c r="R75"/>
  <c r="K75"/>
  <c r="R74"/>
  <c r="K74"/>
  <c r="R73"/>
  <c r="K73"/>
  <c r="R72"/>
  <c r="K72"/>
  <c r="R71"/>
  <c r="K71"/>
  <c r="R70"/>
  <c r="K70"/>
  <c r="R69"/>
  <c r="K69"/>
  <c r="R68"/>
  <c r="K68"/>
  <c r="R67"/>
  <c r="K67"/>
  <c r="R66"/>
  <c r="K66"/>
  <c r="R65"/>
  <c r="K65"/>
  <c r="R64"/>
  <c r="K64"/>
  <c r="R63"/>
  <c r="K63"/>
  <c r="R62"/>
  <c r="K62"/>
  <c r="R61"/>
  <c r="K61"/>
  <c r="R60"/>
  <c r="K60"/>
  <c r="R59"/>
  <c r="K59"/>
  <c r="R58"/>
  <c r="K58"/>
  <c r="R57"/>
  <c r="K57"/>
  <c r="R56"/>
  <c r="K56"/>
  <c r="R55"/>
  <c r="K55"/>
  <c r="R54"/>
  <c r="K54"/>
  <c r="R53"/>
  <c r="K53"/>
  <c r="R52"/>
  <c r="K52"/>
  <c r="R51"/>
  <c r="K51"/>
  <c r="R50"/>
  <c r="K50"/>
  <c r="R49"/>
  <c r="K49"/>
  <c r="R48"/>
  <c r="K48"/>
  <c r="R47"/>
  <c r="K47"/>
  <c r="R46"/>
  <c r="K46"/>
  <c r="R45"/>
  <c r="K45"/>
  <c r="R44"/>
  <c r="K44"/>
  <c r="R43"/>
  <c r="K43"/>
  <c r="R42"/>
  <c r="K42"/>
  <c r="R41"/>
  <c r="K41"/>
  <c r="R40"/>
  <c r="K40"/>
  <c r="R39"/>
  <c r="K39"/>
  <c r="R38"/>
  <c r="K38"/>
  <c r="R37"/>
  <c r="K37"/>
  <c r="R36"/>
  <c r="K36"/>
  <c r="R35"/>
  <c r="K35"/>
  <c r="R34"/>
  <c r="K34"/>
  <c r="R33"/>
  <c r="K33"/>
  <c r="R32"/>
  <c r="K32"/>
  <c r="R31"/>
  <c r="K31"/>
  <c r="R30"/>
  <c r="K30"/>
  <c r="R29"/>
  <c r="K29"/>
  <c r="R28"/>
  <c r="K28"/>
  <c r="R27"/>
  <c r="K27"/>
  <c r="R26"/>
  <c r="K26"/>
  <c r="R25"/>
  <c r="K25"/>
  <c r="R24"/>
  <c r="K24"/>
  <c r="R23"/>
  <c r="K23"/>
  <c r="R22"/>
  <c r="K22"/>
  <c r="R21"/>
  <c r="K21"/>
  <c r="R20"/>
  <c r="K20"/>
  <c r="R19"/>
  <c r="K19"/>
  <c r="R18"/>
  <c r="K18"/>
  <c r="R17"/>
  <c r="K17"/>
  <c r="R16"/>
  <c r="K16"/>
  <c r="G16"/>
  <c r="R15"/>
  <c r="K15"/>
  <c r="R14"/>
  <c r="K14"/>
  <c r="R13"/>
  <c r="K13"/>
  <c r="R12"/>
  <c r="K12"/>
  <c r="R11"/>
  <c r="K11"/>
  <c r="R10"/>
  <c r="K10"/>
  <c r="L104" i="12"/>
  <c r="R104"/>
  <c r="Q169"/>
  <c r="R169" s="1"/>
  <c r="Q168"/>
  <c r="R168" s="1"/>
  <c r="Q165"/>
  <c r="R165" s="1"/>
  <c r="Q164"/>
  <c r="R164" s="1"/>
  <c r="Q163"/>
  <c r="R163" s="1"/>
  <c r="Q162"/>
  <c r="R162" s="1"/>
  <c r="Q161"/>
  <c r="R161" s="1"/>
  <c r="Q160"/>
  <c r="R160" s="1"/>
  <c r="Q159"/>
  <c r="R159" s="1"/>
  <c r="Q158"/>
  <c r="R158" s="1"/>
  <c r="Q157"/>
  <c r="R157" s="1"/>
  <c r="Q156"/>
  <c r="R156" s="1"/>
  <c r="Q155"/>
  <c r="R155" s="1"/>
  <c r="Q150"/>
  <c r="R150" s="1"/>
  <c r="Q149"/>
  <c r="R149" s="1"/>
  <c r="Q148"/>
  <c r="R148" s="1"/>
  <c r="Q147"/>
  <c r="R147" s="1"/>
  <c r="Q146"/>
  <c r="R146" s="1"/>
  <c r="Q145"/>
  <c r="R145" s="1"/>
  <c r="Q144"/>
  <c r="R144" s="1"/>
  <c r="Q143"/>
  <c r="R143" s="1"/>
  <c r="Q142"/>
  <c r="R142" s="1"/>
  <c r="Q141"/>
  <c r="R141" s="1"/>
  <c r="Q140"/>
  <c r="R140" s="1"/>
  <c r="R138"/>
  <c r="Q137"/>
  <c r="R137" s="1"/>
  <c r="Q136"/>
  <c r="R136" s="1"/>
  <c r="Q135"/>
  <c r="R135" s="1"/>
  <c r="Q134"/>
  <c r="R134" s="1"/>
  <c r="Q133"/>
  <c r="R133" s="1"/>
  <c r="Q132"/>
  <c r="R132" s="1"/>
  <c r="Q131"/>
  <c r="R131" s="1"/>
  <c r="Q130"/>
  <c r="R130" s="1"/>
  <c r="Q129"/>
  <c r="R129" s="1"/>
  <c r="Q128"/>
  <c r="R128" s="1"/>
  <c r="Q127"/>
  <c r="R127" s="1"/>
  <c r="Q126"/>
  <c r="R126" s="1"/>
  <c r="Q125"/>
  <c r="R125" s="1"/>
  <c r="Q124"/>
  <c r="R124" s="1"/>
  <c r="Q123"/>
  <c r="R123" s="1"/>
  <c r="Q122"/>
  <c r="R122" s="1"/>
  <c r="Q121"/>
  <c r="R121" s="1"/>
  <c r="Q120"/>
  <c r="R120" s="1"/>
  <c r="Q119"/>
  <c r="R119" s="1"/>
  <c r="Q118"/>
  <c r="R118" s="1"/>
  <c r="Q117"/>
  <c r="R117" s="1"/>
  <c r="Q116"/>
  <c r="R116" s="1"/>
  <c r="Q115"/>
  <c r="R115" s="1"/>
  <c r="Q114"/>
  <c r="R114" s="1"/>
  <c r="Q113"/>
  <c r="R113" s="1"/>
  <c r="Q112"/>
  <c r="R112" s="1"/>
  <c r="Q111"/>
  <c r="R111" s="1"/>
  <c r="Q110"/>
  <c r="R110" s="1"/>
  <c r="Q108"/>
  <c r="R108" s="1"/>
  <c r="Q107"/>
  <c r="R107" s="1"/>
  <c r="Q106"/>
  <c r="R106" s="1"/>
  <c r="R101"/>
  <c r="Q100"/>
  <c r="R100" s="1"/>
  <c r="R99"/>
  <c r="R98"/>
  <c r="Q97"/>
  <c r="R97" s="1"/>
  <c r="R96"/>
  <c r="R95"/>
  <c r="Q92"/>
  <c r="R92" s="1"/>
  <c r="Q89"/>
  <c r="R89" s="1"/>
  <c r="Q87"/>
  <c r="R87" s="1"/>
  <c r="Q86"/>
  <c r="R86" s="1"/>
  <c r="Q85"/>
  <c r="R85" s="1"/>
  <c r="Q84"/>
  <c r="R84" s="1"/>
  <c r="Q83"/>
  <c r="R83" s="1"/>
  <c r="Q82"/>
  <c r="R82" s="1"/>
  <c r="Q81"/>
  <c r="R81" s="1"/>
  <c r="Q80"/>
  <c r="R80" s="1"/>
  <c r="R78"/>
  <c r="Q77"/>
  <c r="R77" s="1"/>
  <c r="Q75"/>
  <c r="R75" s="1"/>
  <c r="Q74"/>
  <c r="R74" s="1"/>
  <c r="Q73"/>
  <c r="R73" s="1"/>
  <c r="Q72"/>
  <c r="R72" s="1"/>
  <c r="Q70"/>
  <c r="R70" s="1"/>
  <c r="R68"/>
  <c r="Q67"/>
  <c r="R67" s="1"/>
  <c r="Q66"/>
  <c r="R66" s="1"/>
  <c r="Q65"/>
  <c r="R65" s="1"/>
  <c r="Q64"/>
  <c r="R64" s="1"/>
  <c r="Q63"/>
  <c r="R63" s="1"/>
  <c r="Q59"/>
  <c r="R59" s="1"/>
  <c r="Q57"/>
  <c r="R57" s="1"/>
  <c r="Q56"/>
  <c r="R56" s="1"/>
  <c r="Q55"/>
  <c r="R55" s="1"/>
  <c r="Q54"/>
  <c r="R54" s="1"/>
  <c r="Q52"/>
  <c r="R52" s="1"/>
  <c r="Q51"/>
  <c r="R51" s="1"/>
  <c r="Q50"/>
  <c r="R50" s="1"/>
  <c r="Q49"/>
  <c r="R49" s="1"/>
  <c r="Q48"/>
  <c r="R48" s="1"/>
  <c r="Q47"/>
  <c r="R47" s="1"/>
  <c r="Q46"/>
  <c r="R46" s="1"/>
  <c r="Q45"/>
  <c r="R45" s="1"/>
  <c r="Q44"/>
  <c r="R44" s="1"/>
  <c r="Q43"/>
  <c r="R43" s="1"/>
  <c r="Q42"/>
  <c r="R42" s="1"/>
  <c r="Q41"/>
  <c r="R41" s="1"/>
  <c r="Q40"/>
  <c r="R40" s="1"/>
  <c r="Q39"/>
  <c r="R39" s="1"/>
  <c r="Q38"/>
  <c r="R38" s="1"/>
  <c r="Q36"/>
  <c r="R36" s="1"/>
  <c r="Q35"/>
  <c r="R35" s="1"/>
  <c r="Q34"/>
  <c r="R34" s="1"/>
  <c r="Q33"/>
  <c r="R33" s="1"/>
  <c r="Q32"/>
  <c r="R32" s="1"/>
  <c r="Q31"/>
  <c r="R31" s="1"/>
  <c r="Q28"/>
  <c r="R28" s="1"/>
  <c r="Q26"/>
  <c r="R26" s="1"/>
  <c r="Q25"/>
  <c r="R25" s="1"/>
  <c r="Q24"/>
  <c r="R24" s="1"/>
  <c r="Q19"/>
  <c r="R19" s="1"/>
  <c r="Q17"/>
  <c r="R17" s="1"/>
  <c r="Q16"/>
  <c r="R16" s="1"/>
  <c r="Q15"/>
  <c r="R15" s="1"/>
  <c r="Q14"/>
  <c r="R14" s="1"/>
  <c r="R13"/>
  <c r="Q12"/>
  <c r="R12" s="1"/>
  <c r="W174"/>
  <c r="J171"/>
  <c r="I171"/>
  <c r="H171"/>
  <c r="G171"/>
  <c r="F171"/>
  <c r="R170"/>
  <c r="K170"/>
  <c r="K169"/>
  <c r="K168"/>
  <c r="R167"/>
  <c r="K167"/>
  <c r="R166"/>
  <c r="K166"/>
  <c r="K165"/>
  <c r="K164"/>
  <c r="K163"/>
  <c r="K162"/>
  <c r="K161"/>
  <c r="K160"/>
  <c r="K159"/>
  <c r="K158"/>
  <c r="K157"/>
  <c r="K156"/>
  <c r="K155"/>
  <c r="R154"/>
  <c r="K154"/>
  <c r="R153"/>
  <c r="K153"/>
  <c r="R152"/>
  <c r="R151"/>
  <c r="K151"/>
  <c r="K150"/>
  <c r="K149"/>
  <c r="K148"/>
  <c r="K147"/>
  <c r="K146"/>
  <c r="K145"/>
  <c r="K144"/>
  <c r="K143"/>
  <c r="K142"/>
  <c r="K141"/>
  <c r="K140"/>
  <c r="R139"/>
  <c r="K139"/>
  <c r="K138"/>
  <c r="K137"/>
  <c r="K136"/>
  <c r="K135"/>
  <c r="K134"/>
  <c r="K133"/>
  <c r="K132"/>
  <c r="K131"/>
  <c r="K130"/>
  <c r="K129"/>
  <c r="K128"/>
  <c r="K127"/>
  <c r="K126"/>
  <c r="K125"/>
  <c r="K124"/>
  <c r="K123"/>
  <c r="K122"/>
  <c r="K121"/>
  <c r="K120"/>
  <c r="K119"/>
  <c r="K118"/>
  <c r="K117"/>
  <c r="K116"/>
  <c r="K115"/>
  <c r="K114"/>
  <c r="K113"/>
  <c r="K112"/>
  <c r="K111"/>
  <c r="K110"/>
  <c r="R109"/>
  <c r="K109"/>
  <c r="K108"/>
  <c r="K107"/>
  <c r="K106"/>
  <c r="K105"/>
  <c r="J104"/>
  <c r="I104"/>
  <c r="H104"/>
  <c r="G104"/>
  <c r="F104"/>
  <c r="R103"/>
  <c r="K103"/>
  <c r="R102"/>
  <c r="K102"/>
  <c r="K101"/>
  <c r="K95"/>
  <c r="R94"/>
  <c r="K94"/>
  <c r="R93"/>
  <c r="K93"/>
  <c r="K92"/>
  <c r="R91"/>
  <c r="K91"/>
  <c r="R90"/>
  <c r="K90"/>
  <c r="K89"/>
  <c r="R88"/>
  <c r="K88"/>
  <c r="K87"/>
  <c r="K86"/>
  <c r="K85"/>
  <c r="K84"/>
  <c r="K83"/>
  <c r="K82"/>
  <c r="K81"/>
  <c r="K80"/>
  <c r="R79"/>
  <c r="K79"/>
  <c r="K78"/>
  <c r="K77"/>
  <c r="R76"/>
  <c r="K76"/>
  <c r="K75"/>
  <c r="K74"/>
  <c r="K73"/>
  <c r="K72"/>
  <c r="R71"/>
  <c r="K71"/>
  <c r="K70"/>
  <c r="R69"/>
  <c r="K69"/>
  <c r="K68"/>
  <c r="K67"/>
  <c r="K66"/>
  <c r="K65"/>
  <c r="K64"/>
  <c r="K63"/>
  <c r="R62"/>
  <c r="K62"/>
  <c r="R61"/>
  <c r="K61"/>
  <c r="R60"/>
  <c r="K60"/>
  <c r="K59"/>
  <c r="R58"/>
  <c r="K58"/>
  <c r="K57"/>
  <c r="K56"/>
  <c r="K55"/>
  <c r="K54"/>
  <c r="R53"/>
  <c r="K53"/>
  <c r="K52"/>
  <c r="K51"/>
  <c r="K50"/>
  <c r="K49"/>
  <c r="K48"/>
  <c r="K47"/>
  <c r="K46"/>
  <c r="K45"/>
  <c r="K44"/>
  <c r="K43"/>
  <c r="K42"/>
  <c r="K41"/>
  <c r="K40"/>
  <c r="K39"/>
  <c r="K38"/>
  <c r="R37"/>
  <c r="K37"/>
  <c r="K36"/>
  <c r="K35"/>
  <c r="K34"/>
  <c r="K33"/>
  <c r="K32"/>
  <c r="K31"/>
  <c r="R30"/>
  <c r="K30"/>
  <c r="R29"/>
  <c r="K29"/>
  <c r="K28"/>
  <c r="R27"/>
  <c r="K27"/>
  <c r="K26"/>
  <c r="K25"/>
  <c r="K24"/>
  <c r="R23"/>
  <c r="K23"/>
  <c r="R22"/>
  <c r="K22"/>
  <c r="R21"/>
  <c r="K21"/>
  <c r="R20"/>
  <c r="K20"/>
  <c r="K19"/>
  <c r="R18"/>
  <c r="K18"/>
  <c r="K17"/>
  <c r="K16"/>
  <c r="G16"/>
  <c r="K15"/>
  <c r="K14"/>
  <c r="K13"/>
  <c r="K12"/>
  <c r="R11"/>
  <c r="K11"/>
  <c r="R10"/>
  <c r="K10"/>
  <c r="W174" i="11"/>
  <c r="J104"/>
  <c r="J171"/>
  <c r="J172" i="13" l="1"/>
  <c r="M178" s="1"/>
  <c r="M179" s="1"/>
  <c r="F172"/>
  <c r="G172"/>
  <c r="H172"/>
  <c r="I172"/>
  <c r="J172" i="12"/>
  <c r="M178" s="1"/>
  <c r="M179" s="1"/>
  <c r="H172"/>
  <c r="I172"/>
  <c r="G172"/>
  <c r="Q172"/>
  <c r="F172"/>
  <c r="K104"/>
  <c r="G16" i="11"/>
  <c r="R168"/>
  <c r="R167"/>
  <c r="R170"/>
  <c r="R169"/>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4"/>
  <c r="R103"/>
  <c r="R102"/>
  <c r="R101"/>
  <c r="R100"/>
  <c r="R99"/>
  <c r="R98"/>
  <c r="R97"/>
  <c r="R95"/>
  <c r="R96"/>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29"/>
  <c r="R30"/>
  <c r="R28"/>
  <c r="R27"/>
  <c r="R26"/>
  <c r="R25"/>
  <c r="R24"/>
  <c r="R23"/>
  <c r="R22"/>
  <c r="R21"/>
  <c r="R20"/>
  <c r="R17"/>
  <c r="R18"/>
  <c r="R19"/>
  <c r="R16"/>
  <c r="R15"/>
  <c r="R14"/>
  <c r="R13"/>
  <c r="R12"/>
  <c r="R11"/>
  <c r="R10"/>
  <c r="K28"/>
  <c r="J172" l="1"/>
  <c r="I171"/>
  <c r="H171"/>
  <c r="G171"/>
  <c r="F171"/>
  <c r="K170"/>
  <c r="K169"/>
  <c r="K168"/>
  <c r="K167"/>
  <c r="K166"/>
  <c r="K165"/>
  <c r="K164"/>
  <c r="K163"/>
  <c r="K162"/>
  <c r="K161"/>
  <c r="K160"/>
  <c r="K159"/>
  <c r="K158"/>
  <c r="K157"/>
  <c r="K156"/>
  <c r="K155"/>
  <c r="K154"/>
  <c r="K153"/>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I104"/>
  <c r="H104"/>
  <c r="G104"/>
  <c r="F104"/>
  <c r="K103"/>
  <c r="K102"/>
  <c r="K101"/>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7"/>
  <c r="K26"/>
  <c r="K25"/>
  <c r="K24"/>
  <c r="K23"/>
  <c r="K22"/>
  <c r="K21"/>
  <c r="K20"/>
  <c r="K19"/>
  <c r="K18"/>
  <c r="K17"/>
  <c r="K16"/>
  <c r="K15"/>
  <c r="K14"/>
  <c r="K13"/>
  <c r="K12"/>
  <c r="K11"/>
  <c r="K10"/>
  <c r="L78" i="10"/>
  <c r="G177" i="4"/>
  <c r="H177"/>
  <c r="I177"/>
  <c r="J177"/>
  <c r="F177"/>
  <c r="H48" i="8"/>
  <c r="H49" s="1"/>
  <c r="I48"/>
  <c r="I49" s="1"/>
  <c r="J48"/>
  <c r="J49" s="1"/>
  <c r="K48"/>
  <c r="K49" s="1"/>
  <c r="G48"/>
  <c r="G49" s="1"/>
  <c r="H19"/>
  <c r="I19"/>
  <c r="J19"/>
  <c r="K19"/>
  <c r="G19"/>
  <c r="H118" i="10"/>
  <c r="I118"/>
  <c r="J118"/>
  <c r="K118"/>
  <c r="G118"/>
  <c r="L117"/>
  <c r="L116"/>
  <c r="L115"/>
  <c r="L114"/>
  <c r="L113"/>
  <c r="L112"/>
  <c r="L111"/>
  <c r="L110"/>
  <c r="L109"/>
  <c r="L108"/>
  <c r="L107"/>
  <c r="L105"/>
  <c r="L104"/>
  <c r="L103"/>
  <c r="L102"/>
  <c r="L101"/>
  <c r="L100"/>
  <c r="L99"/>
  <c r="L98"/>
  <c r="L97"/>
  <c r="L96"/>
  <c r="L95"/>
  <c r="L94"/>
  <c r="L93"/>
  <c r="L92"/>
  <c r="L91"/>
  <c r="L90"/>
  <c r="L89"/>
  <c r="L88"/>
  <c r="K86"/>
  <c r="J86"/>
  <c r="I86"/>
  <c r="H86"/>
  <c r="G86"/>
  <c r="L85"/>
  <c r="L84"/>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H93" i="6"/>
  <c r="I93"/>
  <c r="J93"/>
  <c r="K93"/>
  <c r="G93"/>
  <c r="G110" i="4"/>
  <c r="H110"/>
  <c r="I110"/>
  <c r="J110"/>
  <c r="F110"/>
  <c r="F178" s="1"/>
  <c r="L47" i="8"/>
  <c r="L46"/>
  <c r="L45"/>
  <c r="L43"/>
  <c r="L42"/>
  <c r="L41"/>
  <c r="L40"/>
  <c r="L39"/>
  <c r="L38"/>
  <c r="L37"/>
  <c r="L36"/>
  <c r="L35"/>
  <c r="L34"/>
  <c r="L33"/>
  <c r="L32"/>
  <c r="L31"/>
  <c r="L30"/>
  <c r="L29"/>
  <c r="L28"/>
  <c r="L27"/>
  <c r="L26"/>
  <c r="L25"/>
  <c r="L24"/>
  <c r="L23"/>
  <c r="L22"/>
  <c r="L21"/>
  <c r="L18"/>
  <c r="L17"/>
  <c r="L16"/>
  <c r="M178" i="11" l="1"/>
  <c r="M179" s="1"/>
  <c r="F172"/>
  <c r="G172"/>
  <c r="H172"/>
  <c r="I172"/>
  <c r="J178" i="4"/>
  <c r="I178"/>
  <c r="H178"/>
  <c r="G178"/>
  <c r="G119" i="10"/>
  <c r="I119"/>
  <c r="G123" s="1"/>
  <c r="J119"/>
  <c r="K119"/>
  <c r="H119"/>
  <c r="G122" s="1"/>
  <c r="K135" i="4"/>
  <c r="K166"/>
  <c r="K167"/>
  <c r="K170"/>
  <c r="K171"/>
  <c r="K172"/>
  <c r="K173"/>
  <c r="K118"/>
  <c r="K140"/>
  <c r="K141"/>
  <c r="K152"/>
  <c r="K150"/>
  <c r="K154"/>
  <c r="K147"/>
  <c r="K146"/>
  <c r="K148"/>
  <c r="K142"/>
  <c r="K143"/>
  <c r="K144"/>
  <c r="K149"/>
  <c r="K160"/>
  <c r="K134"/>
  <c r="K126"/>
  <c r="K117"/>
  <c r="K114"/>
  <c r="K125"/>
  <c r="K124"/>
  <c r="K112"/>
  <c r="K159"/>
  <c r="K169"/>
  <c r="K139"/>
  <c r="K98"/>
  <c r="K18"/>
  <c r="K56"/>
  <c r="K69"/>
  <c r="K76"/>
  <c r="K17"/>
  <c r="K19"/>
  <c r="K20"/>
  <c r="K21"/>
  <c r="K22"/>
  <c r="K23"/>
  <c r="K24"/>
  <c r="K25"/>
  <c r="K26"/>
  <c r="K27"/>
  <c r="K28"/>
  <c r="K29"/>
  <c r="K30"/>
  <c r="K31"/>
  <c r="K32"/>
  <c r="K33"/>
  <c r="K34"/>
  <c r="K35"/>
  <c r="K36"/>
  <c r="K37"/>
  <c r="K38"/>
  <c r="K39"/>
  <c r="K40"/>
  <c r="K41"/>
  <c r="K42"/>
  <c r="K43"/>
  <c r="K44"/>
  <c r="K45"/>
  <c r="K46"/>
  <c r="K47"/>
  <c r="K48"/>
  <c r="K49"/>
  <c r="K50"/>
  <c r="K51"/>
  <c r="K52"/>
  <c r="K53"/>
  <c r="K54"/>
  <c r="K55"/>
  <c r="K57"/>
  <c r="K58"/>
  <c r="K59"/>
  <c r="K60"/>
  <c r="K61"/>
  <c r="K62"/>
  <c r="K63"/>
  <c r="K64"/>
  <c r="K65"/>
  <c r="K66"/>
  <c r="K67"/>
  <c r="K68"/>
  <c r="K70"/>
  <c r="K71"/>
  <c r="K72"/>
  <c r="K73"/>
  <c r="K74"/>
  <c r="K75"/>
  <c r="K77"/>
  <c r="K78"/>
  <c r="K79"/>
  <c r="K80"/>
  <c r="K81"/>
  <c r="K82"/>
  <c r="K83"/>
  <c r="K84"/>
  <c r="K85"/>
  <c r="K86"/>
  <c r="K87"/>
  <c r="K88"/>
  <c r="K89"/>
  <c r="K90"/>
  <c r="K91"/>
  <c r="K92"/>
  <c r="K93"/>
  <c r="K94"/>
  <c r="K95"/>
  <c r="K96"/>
  <c r="K97"/>
  <c r="K99"/>
  <c r="K100"/>
  <c r="K101"/>
  <c r="K107"/>
  <c r="K108"/>
  <c r="K109"/>
  <c r="K111"/>
  <c r="K113"/>
  <c r="K115"/>
  <c r="K116"/>
  <c r="K119"/>
  <c r="K120"/>
  <c r="K121"/>
  <c r="K122"/>
  <c r="K123"/>
  <c r="K127"/>
  <c r="K128"/>
  <c r="K129"/>
  <c r="K130"/>
  <c r="K131"/>
  <c r="K132"/>
  <c r="K133"/>
  <c r="K136"/>
  <c r="K137"/>
  <c r="K138"/>
  <c r="K145"/>
  <c r="K151"/>
  <c r="K153"/>
  <c r="K155"/>
  <c r="K156"/>
  <c r="K157"/>
  <c r="K161"/>
  <c r="K162"/>
  <c r="K163"/>
  <c r="K164"/>
  <c r="K165"/>
  <c r="K168"/>
  <c r="K174"/>
  <c r="K175"/>
  <c r="K176"/>
  <c r="K16"/>
  <c r="G124" i="10" l="1"/>
</calcChain>
</file>

<file path=xl/sharedStrings.xml><?xml version="1.0" encoding="utf-8"?>
<sst xmlns="http://schemas.openxmlformats.org/spreadsheetml/2006/main" count="3434" uniqueCount="357">
  <si>
    <t>Diện tích
thửa đất (m2)</t>
  </si>
  <si>
    <t>Thửa đất số</t>
  </si>
  <si>
    <t>Tờ bản đồ số</t>
  </si>
  <si>
    <t>Tên người sử dụng, quản lý đất</t>
  </si>
  <si>
    <t>STT</t>
  </si>
  <si>
    <t>Độc lập - Tự do - Hạnh phúc</t>
  </si>
  <si>
    <t>HỘI ĐỒNG BT,HT&amp;TĐC HUYỆN</t>
  </si>
  <si>
    <t>CỘNG HÒA XÃ HỘI CHỦ NGHĨA VIỆT NAM</t>
  </si>
  <si>
    <t>UBND HUYỆN KIM THÀNH</t>
  </si>
  <si>
    <t>Kim Thành, ngày 19 tháng 8 năm 2024</t>
  </si>
  <si>
    <t>xong</t>
  </si>
  <si>
    <t>Nguyễn Thị Hân</t>
  </si>
  <si>
    <t>Ninh Thị Phương</t>
  </si>
  <si>
    <t>ONT</t>
  </si>
  <si>
    <t>Vũ Thị Thủy</t>
  </si>
  <si>
    <t>Vũ Tiến Nhụ</t>
  </si>
  <si>
    <t xml:space="preserve">GPMB Dự án đầu tư xây dựng nút giao liên thông kết nối QL17B với QL 5, đường sắt Hà Nội - Hải Phòng,  </t>
  </si>
  <si>
    <t>Vũ Thị Thoi</t>
  </si>
  <si>
    <t>Nguyễn Đăng Trình</t>
  </si>
  <si>
    <t>Bùi Thị Lan</t>
  </si>
  <si>
    <t>CLN</t>
  </si>
  <si>
    <t>Vũ Thị Hạnh</t>
  </si>
  <si>
    <t>Nguyễn Thị Huần</t>
  </si>
  <si>
    <t>Lê Văn Tình</t>
  </si>
  <si>
    <t>Vũ Đình Tùy</t>
  </si>
  <si>
    <t>Hoàng Minh Thán</t>
  </si>
  <si>
    <t>tỉnh Hải Dương tại xã Kim Xuyên,  huyện Kim Thành</t>
  </si>
  <si>
    <t>Trong đó:</t>
  </si>
  <si>
    <t>Gồm (m2):</t>
  </si>
  <si>
    <t>Nguyễn Tiến Dụng</t>
  </si>
  <si>
    <t>Diện tích còn lại (m2)</t>
  </si>
  <si>
    <t>Diện tích đất giao thông</t>
  </si>
  <si>
    <t>Diện tích đất thu hồi (m2)</t>
  </si>
  <si>
    <t>Trần Văn Qùy</t>
  </si>
  <si>
    <t>Trần Văn Luân và bà Nguyễn Thị Tiếp</t>
  </si>
  <si>
    <t>Nguyễn Quang Huy</t>
  </si>
  <si>
    <t>Bùi Quang Thịnh và bà Hoàng Thị Thu</t>
  </si>
  <si>
    <t>Dương Danh Thảo và bà Phạm Thị Hằng</t>
  </si>
  <si>
    <t>Nguyễn Thị Sơn - Đại diện (ông Nguyễn Phúc Tằng chết)</t>
  </si>
  <si>
    <t>Đào Văn Chung và bà Nguyễn Thị Hiền</t>
  </si>
  <si>
    <t>Phạm Văn Dương và bà Nguyễn Thị Hương</t>
  </si>
  <si>
    <t>Nguyễn Danh Hậu và bà Nguyễn Thị Hoa</t>
  </si>
  <si>
    <t>Đào Văn Dũng và bà Trần Thị Hằng</t>
  </si>
  <si>
    <t>Triệu Văn Châu</t>
  </si>
  <si>
    <t>Bùi Văn Phương và bà Đỗ Thị Du</t>
  </si>
  <si>
    <t>Trần Văn Tho và bà Trần Thị Nam</t>
  </si>
  <si>
    <t>Trương Văn Giang và bà Vũ Thị Mây</t>
  </si>
  <si>
    <t>Vũ Thị Mùi</t>
  </si>
  <si>
    <t>Đặng Văn Soát</t>
  </si>
  <si>
    <t>Đoàn Văn Hải và bà Trần Thị Sâm</t>
  </si>
  <si>
    <t>Nguyễn Lộc Bích</t>
  </si>
  <si>
    <t>Đồng Thị Hằng đang sử dụng đất (bố Vũ Đình Quy chết)</t>
  </si>
  <si>
    <t>Phạm Thị Vân</t>
  </si>
  <si>
    <t>DNL</t>
  </si>
  <si>
    <t>Đỗ Xuân Tuân và bà Nguyễn Thị Kiều</t>
  </si>
  <si>
    <t>Nguyễn Việt Phú và bà Bùi Thị Phương</t>
  </si>
  <si>
    <t xml:space="preserve">BẢNG XÁC ĐỊNH NGUỒN GỐC DIỆN TÍCH, LOẠI ĐẤT </t>
  </si>
  <si>
    <t>Nguồn gốc sử dụng đất</t>
  </si>
  <si>
    <t>Diện tích theo hồ sơ pháp lý (GCNQSD đất,….)</t>
  </si>
  <si>
    <t>I</t>
  </si>
  <si>
    <t>Thôn Quỳnh Khê 2</t>
  </si>
  <si>
    <t>Vũ Đình Lấn</t>
  </si>
  <si>
    <t>Nguyễn Văn Phương (Người được ủy quyền Vũ Thị Lan Anh)</t>
  </si>
  <si>
    <t>Nguyễn Thị Hạnh, Nguyễn Thị Hà</t>
  </si>
  <si>
    <t>Nguyễn Văn Thọ (Con trai ông Nguyễn Văn Trường)</t>
  </si>
  <si>
    <t>Mạc Tư Tùy</t>
  </si>
  <si>
    <t>Phạm Văn Phương</t>
  </si>
  <si>
    <t>Bùi Hồng Quang, Vũ Thị Nga</t>
  </si>
  <si>
    <t>k đồng ý ký, ý kiến 3,0 m2 đất</t>
  </si>
  <si>
    <t>Nguyễn Đăng Hường</t>
  </si>
  <si>
    <t>Miếu thờ</t>
  </si>
  <si>
    <t>Lê Quang Đạo, Nguyễn Thị Hương</t>
  </si>
  <si>
    <t>Doãn Văn Liểu, Ngô Thị Thủy</t>
  </si>
  <si>
    <t>Nguyễn Thanh Hạ, Hoàng Thị Hòa</t>
  </si>
  <si>
    <t>Công ty cổ phần dịch vụ công nghệ MIS (Lê Xuân Nghĩa giám đốc Cty)</t>
  </si>
  <si>
    <t>Bùi Phương Bắc</t>
  </si>
  <si>
    <t>Nguyễn Văn Thi</t>
  </si>
  <si>
    <t>Trần Tiến Dũng, Vũ Thị Dung</t>
  </si>
  <si>
    <t>Vũ Viết Mích</t>
  </si>
  <si>
    <t>Trần Văn Phan</t>
  </si>
  <si>
    <t>Trần Văn Luận, Lê Thị Liễu</t>
  </si>
  <si>
    <t>Nguyễn Thị An, Hoàng Văn Long</t>
  </si>
  <si>
    <t>Trần Văn Duy, Hoàng Thị Ngoãn</t>
  </si>
  <si>
    <t>Phạm Ngọc Hùng</t>
  </si>
  <si>
    <t>Vũ Thị Vân</t>
  </si>
  <si>
    <t>Cây xăng Trung Kiên</t>
  </si>
  <si>
    <t>Đơn vị tư vấn</t>
  </si>
  <si>
    <t>UBND xã (ông Lê Văn Cương đang sử dụng)</t>
  </si>
  <si>
    <t>Nguyễn Hữu Thắng, Nguyễn Thị Ngân</t>
  </si>
  <si>
    <t>Vũ Đình Khánh, Đào Thị Hồng</t>
  </si>
  <si>
    <t>Bùi Văn Thường, Vũ Thị Mai Lan</t>
  </si>
  <si>
    <t>Vũ Thị Vân Anh</t>
  </si>
  <si>
    <t>Nguyễn Thị Hoa đại diện cho bà Dương Thị Nụ</t>
  </si>
  <si>
    <t>Bùi Văn Xu</t>
  </si>
  <si>
    <t>Vũ Viết Điệp</t>
  </si>
  <si>
    <t>Bùi Văn Dụ</t>
  </si>
  <si>
    <t>Vũ Đình Lạch</t>
  </si>
  <si>
    <t>Phạm Văn Tuệ</t>
  </si>
  <si>
    <t>Trần Văn Kỳ</t>
  </si>
  <si>
    <t>Vũ Đình Thêm</t>
  </si>
  <si>
    <t>Phạm Thị Nội</t>
  </si>
  <si>
    <t>II</t>
  </si>
  <si>
    <t>Thôn Phương Duệ</t>
  </si>
  <si>
    <t>Đồng Văn Tròn</t>
  </si>
  <si>
    <t>Dương Văn Tuynh, Trần Thị Lương</t>
  </si>
  <si>
    <t>Vũ Thị Biển, Phạm Văn Ba</t>
  </si>
  <si>
    <t>Phạm Tuấn Anh, Trần Thị Thu Hiền</t>
  </si>
  <si>
    <t>Trần Văn Đạo</t>
  </si>
  <si>
    <t>Đất giao thông (ông Tuấn xây nhà)</t>
  </si>
  <si>
    <t>Nguyễn Thị Nga</t>
  </si>
  <si>
    <t>Nguyễn Văn Giới (Lý)</t>
  </si>
  <si>
    <t>Lê Quang Khanh</t>
  </si>
  <si>
    <t>Bùi Văn Thận</t>
  </si>
  <si>
    <t>Nguyễn Thị Quyên</t>
  </si>
  <si>
    <t>Lê Quang Sáng, Vũ Thị Hường</t>
  </si>
  <si>
    <t>Đặng Văn Hùng, Bùi Thị Lẩn</t>
  </si>
  <si>
    <t>Bùi Văn Thường và bà Vũ Thị Mai Lan</t>
  </si>
  <si>
    <t>Phạm Văn Thanh, Nguyễn Thị Hà</t>
  </si>
  <si>
    <t>Hoàng Văn Chuyền và bà Nguyễn Thị Điếm</t>
  </si>
  <si>
    <t>Nguyễn Văn Hạ, Nguyễn Thị Tuyết</t>
  </si>
  <si>
    <t>Nguyễn Thanh Bình, Trần Thị Hải</t>
  </si>
  <si>
    <t>Lê Văn Thái, Bùi Thị Hiền</t>
  </si>
  <si>
    <t>Vũ Khắc Tuyển, Trần Thị Mây Tần</t>
  </si>
  <si>
    <t>Nguyễn Đình Thông, Trần Thị Dân</t>
  </si>
  <si>
    <t>Vũ Anh Hưng, Nguyễn Thị Lấy</t>
  </si>
  <si>
    <t>Nguyễn Viết Quyên, Nguyễn Thị Pha</t>
  </si>
  <si>
    <t>Trần Văn Thái, Vũ Thị Phượng</t>
  </si>
  <si>
    <t>Nguyễn Văn Luyên, Phạm Thị Sang</t>
  </si>
  <si>
    <t>Xem lại tổng diện tích hiện trạng</t>
  </si>
  <si>
    <t>Trần Văn Hải, Nguyễn Thị Huyền</t>
  </si>
  <si>
    <t>Nguyễn Xuân Quỳnh, Phạm Thị Viện</t>
  </si>
  <si>
    <t>Nguyễn Văn Đại, Lê Thị Tuyết</t>
  </si>
  <si>
    <t>Nguyễn Văn Nghị, Nguyễn Thị Hảo</t>
  </si>
  <si>
    <t>Có tách HLGT với đất ngoài GCN k?</t>
  </si>
  <si>
    <t>Trần Quang Vôn, Vũ Thị Thao</t>
  </si>
  <si>
    <t>Nguyễn Hữu Thắng, Nguyễn Thị Ngân</t>
  </si>
  <si>
    <t>Nguyễn Qúy Tân, Trần Thị Sinh</t>
  </si>
  <si>
    <t>Nguyễn Văn Khá, Đỗ Thị Chiên</t>
  </si>
  <si>
    <t>Đặng Văn Tập, Dương Thị Mến</t>
  </si>
  <si>
    <t>Dương Văn Bắc, Đặng Thị Nga</t>
  </si>
  <si>
    <t>tăng 4,5 so với bìa</t>
  </si>
  <si>
    <t>Trần Duy Long, Đinh Thị Thúy</t>
  </si>
  <si>
    <t>tăng 1,6 so với bìa</t>
  </si>
  <si>
    <t>Nguyễn Ngọc Điều, Mai Thị Trang</t>
  </si>
  <si>
    <t>Bùi Văn Hưng, Hoàng Thị Thủy</t>
  </si>
  <si>
    <t>Đặng Đình Hùng, Tăng Thị Trầm</t>
  </si>
  <si>
    <t>Vũ Văn Thủy, Trần Thị Dịu</t>
  </si>
  <si>
    <t>tăng 8,0 m so với bìa</t>
  </si>
  <si>
    <t>Trần Văn Chiến, Lê Vân Giao</t>
  </si>
  <si>
    <t>Bùi Văn Hùng, Lưu Thị Điệp</t>
  </si>
  <si>
    <t>Bùi Phương Bắc, Cao Thị Tuân</t>
  </si>
  <si>
    <t>Nguyễn Văn Hiếu, Nguyễn Thị Huyền</t>
  </si>
  <si>
    <t>Trần Văn Bến, Trần Thị Lê</t>
  </si>
  <si>
    <t>Nguyễn Văn Là, Đỗ Thị Ngoan</t>
  </si>
  <si>
    <t>Hoàng Văn Bút, Nguyễn Thị Thành</t>
  </si>
  <si>
    <t>Bùi Văn Thao, Bùi Thị Luyến</t>
  </si>
  <si>
    <t>Lê Ngọc Vương, Ninh Thị Nguyệt</t>
  </si>
  <si>
    <t>Lê Văn Điến, Lê Thị Thủy</t>
  </si>
  <si>
    <t>Đặng Ngọc Tỉnh, Lê Thị Dương</t>
  </si>
  <si>
    <t>tăng 13,3</t>
  </si>
  <si>
    <t>tăng 2,1 m</t>
  </si>
  <si>
    <t>đã thu hồi hết ở đường gom đường sắt</t>
  </si>
  <si>
    <t>thu hồi đất 03 84,3</t>
  </si>
  <si>
    <t>cắt trả ông Sâm 36,1</t>
  </si>
  <si>
    <t>đã thu hồi đường gom đường sắt 20,3</t>
  </si>
  <si>
    <t>Trần Văn Tâm, Nguyễn Thị Nguyệt</t>
  </si>
  <si>
    <t>đã thu hồi đường gom đường sắt 22,9
nằm trong DA 38,0, ngoài DA 2,1</t>
  </si>
  <si>
    <t>đã thu hồi đường gom đường sắt 211,2</t>
  </si>
  <si>
    <t>đã thu hồi đường gom đường sắt 386,2</t>
  </si>
  <si>
    <t>Vũ Đình Bình, Phạm Thị Long</t>
  </si>
  <si>
    <t>Vũ Đình Vân, Vũ Thị Thu</t>
  </si>
  <si>
    <t>Bùi Thị Minh Huệ (ông Vũ Quang Son đã chết)</t>
  </si>
  <si>
    <t>tăng 44,0</t>
  </si>
  <si>
    <t>tăng 2,9</t>
  </si>
  <si>
    <t>Ngoài DA 17,7</t>
  </si>
  <si>
    <t>Vũ Văn Việt, Đỗ Thị Hồng</t>
  </si>
  <si>
    <t>ngoài DA 7,6</t>
  </si>
  <si>
    <t>tăng 66,1</t>
  </si>
  <si>
    <t>Vũ Đình Tùng, Nguyễn Thị Luyến</t>
  </si>
  <si>
    <t>Trần Văn Thăng, Hoàng Thị Loan</t>
  </si>
  <si>
    <t>Mạc Từ Vân, Vũ Thị Hoa</t>
  </si>
  <si>
    <t>Mạc Huy Hùng, Trần Thị Minh</t>
  </si>
  <si>
    <t>Vũ Đình Văn, Nguyễn Thị Tuyến</t>
  </si>
  <si>
    <t>Nguyễn Thành Chuyên, Mạc Thị Lý</t>
  </si>
  <si>
    <t>tăng 3,5</t>
  </si>
  <si>
    <t>Nguyễn Thanh Phong đại diện - Nguyễn Văn Đồng, Nguyễn Thị Phóng đã chết</t>
  </si>
  <si>
    <t>Số BBKK</t>
  </si>
  <si>
    <t>Ghi chú</t>
  </si>
  <si>
    <t>Số BB</t>
  </si>
  <si>
    <t>Tổng I</t>
  </si>
  <si>
    <t>Tổng II</t>
  </si>
  <si>
    <t>Tổng I+II</t>
  </si>
  <si>
    <t>Tổng I + II</t>
  </si>
  <si>
    <t>Diện tích theo hồ sơ pháp lý (GCN QSD đất,….)</t>
  </si>
  <si>
    <t>tăng 8,0 m2</t>
  </si>
  <si>
    <t>tăng 1,6 m2</t>
  </si>
  <si>
    <t>tăng 13,3 m2</t>
  </si>
  <si>
    <t>tăng 4,5 m2</t>
  </si>
  <si>
    <t>ý kiến 3,0 m2 đất</t>
  </si>
  <si>
    <t>DANH SÁCH CÁC HỘ CHƯA KÝ BBK ĐẤT Ở</t>
  </si>
  <si>
    <t xml:space="preserve"> </t>
  </si>
  <si>
    <t xml:space="preserve">1. Bồi thường về đất ở: </t>
  </si>
  <si>
    <t>2, Bồi thường đất cây lâu năm</t>
  </si>
  <si>
    <t>Tổng tiền</t>
  </si>
  <si>
    <t>đã thu hồi đường gom đường sắt 21,2</t>
  </si>
  <si>
    <t>Trần Văn Kỳ, Tăng Thị Dinh</t>
  </si>
  <si>
    <t>4337,45*32000000</t>
  </si>
  <si>
    <t>749,50*80000</t>
  </si>
  <si>
    <t>bỏ</t>
  </si>
  <si>
    <t>x</t>
  </si>
  <si>
    <t>Thôn Quỳnh Khê 2:</t>
  </si>
  <si>
    <t>Thôn Phương Duệ:</t>
  </si>
  <si>
    <t>Ninh Quốc Phú -đại diện</t>
  </si>
  <si>
    <t>đã công khai đợt 4</t>
  </si>
  <si>
    <t>đã công khai đợt 7</t>
  </si>
  <si>
    <t>Người làm</t>
  </si>
  <si>
    <t>NV1</t>
  </si>
  <si>
    <t>Công ty phân bón Hải Hà - đất giao thông</t>
  </si>
  <si>
    <t>NV 1</t>
  </si>
  <si>
    <t>đất giao thông</t>
  </si>
  <si>
    <t>Trang</t>
  </si>
  <si>
    <t>Nam</t>
  </si>
  <si>
    <t>Long</t>
  </si>
  <si>
    <t>Hiến</t>
  </si>
  <si>
    <t>Trung</t>
  </si>
  <si>
    <t>TNHH phân bón Hải Hà</t>
  </si>
  <si>
    <t>DANH SÁCH CÁC HỘ CÓ DIỆN TÍCH ĐẤT THU HỒI NẰM TRONG HÀNH LANG GIAO THÔNG</t>
  </si>
  <si>
    <t>Kim Thành, ngày      tháng      năm 2024</t>
  </si>
  <si>
    <t>Đã công khai</t>
  </si>
  <si>
    <t>Không có tài sản</t>
  </si>
  <si>
    <t>đã công khai</t>
  </si>
  <si>
    <t>trên đất giao thông</t>
  </si>
  <si>
    <t>đã công khai đợt 8</t>
  </si>
  <si>
    <t>đã công khai TĐC</t>
  </si>
  <si>
    <t>Đã ký BBKK</t>
  </si>
  <si>
    <t>Bồi thường đất ONT
(đ)</t>
  </si>
  <si>
    <t>Hỗ trợ cây cối, hoa màu (đ)</t>
  </si>
  <si>
    <t>Bồi thường, hỗ trợ tài sản (đ)</t>
  </si>
  <si>
    <t>Chí phí đầu tư vào đất</t>
  </si>
  <si>
    <t>Tổng cộng</t>
  </si>
  <si>
    <t>Đợt công khai</t>
  </si>
  <si>
    <t>Đã nhận tiền</t>
  </si>
  <si>
    <t>Chưa nhận tiền</t>
  </si>
  <si>
    <t>Đợt 4</t>
  </si>
  <si>
    <t>Bồi thường đất CLN (đồng)</t>
  </si>
  <si>
    <t>Phạm Ngọc Hùng ( Lê Chí Thanh Đại diện)</t>
  </si>
  <si>
    <t>Vũ Thị Vân (Lê Chí Thanh Đại diện)</t>
  </si>
  <si>
    <t>Đợt 5</t>
  </si>
  <si>
    <t>Đợt 6</t>
  </si>
  <si>
    <t>Đợt 7</t>
  </si>
  <si>
    <t>Chưa ký PABT</t>
  </si>
  <si>
    <t>Đã ký PABT</t>
  </si>
  <si>
    <t>Tài sản HLGT</t>
  </si>
  <si>
    <t>Đợt 8</t>
  </si>
  <si>
    <t>X</t>
  </si>
  <si>
    <t>Ninh Quốc Phú Đại diện (Nguyễn Thị Nga đã chết)</t>
  </si>
  <si>
    <t>Đợt 4 (Đợt 8 tài sản)</t>
  </si>
  <si>
    <t>Đợt 10</t>
  </si>
  <si>
    <t>Đợt 11</t>
  </si>
  <si>
    <t>Đất giao thông (ông Tuấn vi sinh Hải Hà)</t>
  </si>
  <si>
    <t>Chưa ký BBKK</t>
  </si>
  <si>
    <t>HLGT</t>
  </si>
  <si>
    <t>Hỗ trợ tiền thuê trọ</t>
  </si>
  <si>
    <t>Chí phí đầu tư vào đất (đồng)</t>
  </si>
  <si>
    <t>Bồi thường, hỗ trợ tài sản (đồng)</t>
  </si>
  <si>
    <t>Hỗ trợ cây cối, hoa màu (đồng)</t>
  </si>
  <si>
    <t>Kinh phí hỗ trợ</t>
  </si>
  <si>
    <t xml:space="preserve">Hoàng Văn Khanh </t>
  </si>
  <si>
    <t>Cây cối trồng trên thửa 78,79</t>
  </si>
  <si>
    <t>Đỗ Thị Nga (Phạm Văn Phương đã chết)</t>
  </si>
  <si>
    <t>DANH SÁCH TỔNG HỢP KINH PHÍ CÁC MỨC HỖ TRỢ KHÁC (CÁC HỘ ĐÃ NHẬN TIỀN)</t>
  </si>
  <si>
    <t>DANH SÁCH TỔNG HỢP KINH PHÍ CÁC MỨC HỖ TRỢ KHÁC (CÁC HỘ ĐÃ CÔNG KHAI CHƯA KÝ PABT)</t>
  </si>
  <si>
    <t>Lê Văn Tình, Dương Thị Hồng Dung</t>
  </si>
  <si>
    <t>Nguyễn Đăng Hường, Đỗ Thị Nguyệt</t>
  </si>
  <si>
    <t>DANH SÁCH TỔNG HỢP KINH PHÍ CÁC MỨC HỖ TRỢ KHÁC (CÁC HỘ ĐÃ CÔNG KHAI CHƯA KÝ PABT ĐẤT HLGT)</t>
  </si>
  <si>
    <t>(Phụ lục 1)</t>
  </si>
  <si>
    <t>Hỗ trợ tiền thuê nhà (đồng)</t>
  </si>
  <si>
    <t>Số hộ</t>
  </si>
  <si>
    <t>Số khẩu</t>
  </si>
  <si>
    <t>Tổng cộng (đồng)</t>
  </si>
  <si>
    <t>Hỗ trợ tiền thuê nhà</t>
  </si>
  <si>
    <t>Số thửa</t>
  </si>
  <si>
    <t>Tờ bản đồ</t>
  </si>
  <si>
    <t>Tổng cộng:</t>
  </si>
  <si>
    <t xml:space="preserve">Diện tích đất giao thông           </t>
  </si>
  <si>
    <t>Phạm Việt Phú và bà Bùi Thị Phương</t>
  </si>
  <si>
    <t>(Phụ lục 3)</t>
  </si>
  <si>
    <t>(Phụ lục 4)</t>
  </si>
  <si>
    <t>Bùi Văn Dụ</t>
  </si>
  <si>
    <t>Bùi Văn Dụ (Bùi Văn Tiến)</t>
  </si>
  <si>
    <t>Vũ Đình Khánh</t>
  </si>
  <si>
    <t>A. ĐƠN GIÁ BỒI THƯỜNG, HỖ TRỢ:</t>
  </si>
  <si>
    <t>1. Đơn giá bồi thường, hỗ trợ theo QĐ số 55/2019/QĐ- ngày 20/12/2019 của UBND tỉnh Hải Dương V/v ban hành bảng giá đất giai đoạn 2020-2024  trên địa bàn tỉnh Hải Dương; Quyết định số 30/2024/QĐ-UBND ngày 12/8/2024 Về việc sửa đổi, bổ sung Bảng giá đất giai đoạn 2020-2024 trên địa bàn tỉnh Hải Dương ban hành kèm theo các Quyết định của UBND tỉnh; QĐ số 28/2024/QĐ-UBND ngày 09/8/2024 của UBND tỉnh Hải Dương ban hành Quy định chi tiết một số điều và biện pháp thi hành về bồi thường, hỗ trợ, tái định cư khi Nhà nước thu hồi đất trên địa bàn tỉnh Hải Dương; QĐ số 2361/QĐ-UBND ngày 03 tháng 10 năm 2024 của UBND huyện Kim Thành "Về việc phê duyệt giá đất ở cụ thể, giá đất nông nghiệp cụ thể làm cơ sở tính tiền bồi thường khi Nhà nước thu hồi đất để giải phóng mặt bằng thực hiện dự án đầu tư xây dựng nút giao liên thông kết nối Quốc lộ 17B với Quốc lộ 5, đường sắt Hà Nội - Hải Phòng, tỉnh Hải Dương.</t>
  </si>
  <si>
    <t>2. Đơn giá bồi thường cây cối, hoa màu theo QĐ số 34/2024/QĐ-UBND ngày 30/8/2024 của UBND tỉnh Hải Dương ban hành " Đơn giá bồi thường thiệt hại cây trồng, vật nuôi là thủy sản và vật nuôi khác; đơn giá đào đắp ao khi nhà nước thu hồi đất trên địa bàn tỉnh Hải Dương;</t>
  </si>
  <si>
    <t>3. Đơn giá bồi thường, hỗ trợ tài sản theo QĐ số 33/2024/QĐ-UBND ngày 30/8/2024 của UBND tỉnh Hải Dương ban hành "Đơn giá bồi thường thiệt hại thực tế về nhà, nhà ơ, công trình xây dựng gắn liền với đất khi Nhà nước thu hồi đất trên địa bàn tỉnh Hải Dương";</t>
  </si>
  <si>
    <t>B. PHƯƠNG ÁN BỒI THƯỜNG, HỖ TRỢ CHO CHỦ SỬ DỤNG ĐẤT:</t>
  </si>
  <si>
    <t>Số TT</t>
  </si>
  <si>
    <t>Họ và tên</t>
  </si>
  <si>
    <t>Diện tích đất cây lâu năm thu hồi (m2)</t>
  </si>
  <si>
    <t>VT1 (phía Bắc QL5)</t>
  </si>
  <si>
    <t>Bùi Văn Tiến</t>
  </si>
  <si>
    <t>Doãn Văn Liểu</t>
  </si>
  <si>
    <t>Trần Văn Duy</t>
  </si>
  <si>
    <t>VT2 (phía Bắc QL5)</t>
  </si>
  <si>
    <t>Nguyễn Hữu Thắng và bà Nguyễn Thị Ngân</t>
  </si>
  <si>
    <t>Nguyễn Văn Nghị và bà Nguyễn Thị Hảo</t>
  </si>
  <si>
    <t>Nguyễn Thành Chuyên và bà Mạc Thị Lý</t>
  </si>
  <si>
    <t>Đặng Đình Hùng</t>
  </si>
  <si>
    <t>Vũ Đình Khánh và bà Đào Thị Hồng</t>
  </si>
  <si>
    <t>VT3 (phía Bắc QL5)</t>
  </si>
  <si>
    <t>Trần Văn Kỳ và bà Tăng Thị Dinh</t>
  </si>
  <si>
    <t>VT 1 Phía nam (giáp đường gom đường sắt và đường còn lại)</t>
  </si>
  <si>
    <t>Lê Văn Tình và bà Dương Thị Hồng Dung</t>
  </si>
  <si>
    <t>Đặng Ngọc Tỉnh và bà Lê Thị Dương (Bến)</t>
  </si>
  <si>
    <t>Nguyễn Viết Quyên và bà Nguyễn Thị Pha</t>
  </si>
  <si>
    <t>Nguyễn Văn Đại và bà Lê Thị Tuyết</t>
  </si>
  <si>
    <t>VT 1 Phía nam (giáp đường gom đường sắt và đường thôn)</t>
  </si>
  <si>
    <t>Trần Quang Vôn và bà Vũ Thị Thao</t>
  </si>
  <si>
    <t>Tổng:</t>
  </si>
  <si>
    <t xml:space="preserve">   NGƯỜI LẬP</t>
  </si>
  <si>
    <t>NGƯỜI SOÁT</t>
  </si>
  <si>
    <t>TM.UBND XÃ KIM XUYÊN</t>
  </si>
  <si>
    <t>Chủ tịch</t>
  </si>
  <si>
    <t>Nguyễn Văn Mười</t>
  </si>
  <si>
    <t>Phạm Văn Tưởng</t>
  </si>
  <si>
    <t>PHÒNG TÀI CHÍNH-KẾ HOẠCH</t>
  </si>
  <si>
    <t>PHÒNG TN &amp; MT HUYỆN</t>
  </si>
  <si>
    <t>HỘI ĐỒNG BT,HT, TĐC HUYỆN</t>
  </si>
  <si>
    <t xml:space="preserve">  CHỦ TỊCH HỘI ĐỒNG</t>
  </si>
  <si>
    <t>PHÓ TRƯỞNG PHÒNG</t>
  </si>
  <si>
    <t>TRƯỞNG PHÒNG</t>
  </si>
  <si>
    <t>PHÓ CHỦ TỊCH UBND HUYỆN</t>
  </si>
  <si>
    <t>Nguyễn Hồng Uyên</t>
  </si>
  <si>
    <t xml:space="preserve"> Nguyễn Hữu Hưng</t>
  </si>
  <si>
    <t>Lê Văn Cương</t>
  </si>
  <si>
    <t>(Phụ lục 02b)</t>
  </si>
  <si>
    <t>(Phụ lục 5)</t>
  </si>
  <si>
    <t>(Phụ lục 2a)</t>
  </si>
  <si>
    <t>Lê Chí Thanh, Vũ Thị Vân</t>
  </si>
  <si>
    <t>Để GPMB Dự án: Xây dựng nút giao liên thông kết nối QL17B với QL 5, đường sắt Hà Nội - Hải Phòng, tỉnh Hải Dương tại xã Kim Xuyên, huyện Kim Thành</t>
  </si>
  <si>
    <t>(Kèm theo Quyết định số              /QĐ-UBND ngày 30/12/2024 của UBND huyện Kim Thành)</t>
  </si>
  <si>
    <t xml:space="preserve"> DANH SÁCH HỖ TRỢ TIỀN THUÊ NHÀ</t>
  </si>
  <si>
    <t>Để GPMB Dự án: Xây dựng nút giao liên thông kết nối QL17B với QL 5, đường sắt Hà Nội - Hải Phòng,  tỉnh Hải Dương tại xã Kim Xuyên,  huyện Kim Thành</t>
  </si>
  <si>
    <t>DANH SÁCH HỖ TRỢ CHI PHÍ PHÁ DỠ, DI CHUYỂN VÀ THU DỌN TÀI SẢN XÂY DỰNG TRÊN ĐẤT SỬ DỤNG KHÔNG HỢP PHÁP</t>
  </si>
  <si>
    <t>DANH SÁCH HỖ TRỢ CHI PHÍ ĐẦU TƯ VÀO ĐẤT CÒN LẠI</t>
  </si>
  <si>
    <t>Để GPMB Dự án: Xây dựng nút giao liên thông kết nối QL17B với QL 5, đường sắt Hà Nội - Hải Phòng tại xã Kim Xuyên, huyện Kim Thành</t>
  </si>
  <si>
    <t>Để GPMB Dự án: Xây dựng nút giao liên thông kết nối QL17B với QL 5, đường sắt Hà Nội - Hải Phòng, tại xã Kim Xuyên,  huyện Kim Thành</t>
  </si>
  <si>
    <t>DANH SÁCH HỖ TRỢ CHI PHÍ DI CHUYỂN, CHẶT HẠ, THU DỌN CÂY CỐI, HOA MÀU TRỒNG TRÊN ĐẤT SỬ DỤNG KHÔNG HỢP PHÁP</t>
  </si>
  <si>
    <t>Hỗ trợ đất vườn, ao trong cùng thửa đất có nhà ở (đ)</t>
  </si>
  <si>
    <t>DANH SÁCH HỖ TRỢ ĐỐI VỚI ĐẤT VƯỜN, AO TRONG CÙNG THỬA ĐẤT CÓ NHÀ Ở NHƯNG KHÔNG ĐƯỢC CÔNG NHẬN LÀ ĐẤT Ở</t>
  </si>
  <si>
    <t>Chí phí đầu tư vào đất còn lại (đồng)</t>
  </si>
  <si>
    <t>Hỗ trợ chi phí di chuyển, chặt hạ, thu dọn cây cối, hoa màu (đồng)</t>
  </si>
  <si>
    <t>Bùi Văn Dụ, Nguyễn Thị Bên</t>
  </si>
  <si>
    <t>Bùi Văn Tiến, Nguyễn Thị Tuyết</t>
  </si>
  <si>
    <t xml:space="preserve">DANH SÁCH HỖ TRỢ CHI PHÍ PHÁ DỠ, DI CHUYỂN VÀ THU DỌN TÀI SẢN XÂY DỰNG TRÊN ĐẤT VƯỜN, AO </t>
  </si>
  <si>
    <t>Hỗ trợ chi phí phá dỡ, di chuyển và thu dọn tài sản trên đất vườn, ao (đ)</t>
  </si>
  <si>
    <t>Hỗ trợ chi phí phá dỡ, di chuyển và thu dọn tài sản xây đựng trên đất sử dụng không hợp pháp (đồng)</t>
  </si>
</sst>
</file>

<file path=xl/styles.xml><?xml version="1.0" encoding="utf-8"?>
<styleSheet xmlns="http://schemas.openxmlformats.org/spreadsheetml/2006/main">
  <numFmts count="6">
    <numFmt numFmtId="43" formatCode="_(* #,##0.00_);_(* \(#,##0.00\);_(* &quot;-&quot;??_);_(@_)"/>
    <numFmt numFmtId="164" formatCode="0.0"/>
    <numFmt numFmtId="165" formatCode="#,##0.0"/>
    <numFmt numFmtId="166" formatCode="_(* #,##0_);_(* \(#,##0\);_(* &quot;-&quot;?_);_(@_)"/>
    <numFmt numFmtId="167" formatCode="_(* #,##0_);_(* \(#,##0\);_(* &quot;-&quot;??_);_(@_)"/>
    <numFmt numFmtId="168" formatCode="_(* #,##0.0_);_(* \(#,##0.0\);_(* &quot;-&quot;??_);_(@_)"/>
  </numFmts>
  <fonts count="22">
    <font>
      <sz val="11"/>
      <color indexed="8"/>
      <name val="Calibri"/>
      <family val="2"/>
    </font>
    <font>
      <sz val="11"/>
      <name val="Times New Roman"/>
      <family val="1"/>
    </font>
    <font>
      <sz val="12"/>
      <name val="Times New Roman"/>
      <family val="1"/>
    </font>
    <font>
      <b/>
      <sz val="12"/>
      <name val="Times New Roman"/>
      <family val="1"/>
    </font>
    <font>
      <i/>
      <sz val="12"/>
      <name val="Times New Roman"/>
      <family val="1"/>
    </font>
    <font>
      <b/>
      <i/>
      <sz val="12"/>
      <name val="Times New Roman"/>
      <family val="1"/>
    </font>
    <font>
      <sz val="12"/>
      <color theme="1"/>
      <name val="Times New Roman"/>
      <family val="2"/>
    </font>
    <font>
      <sz val="11"/>
      <color theme="1"/>
      <name val="Calibri"/>
      <family val="2"/>
      <scheme val="minor"/>
    </font>
    <font>
      <sz val="12"/>
      <color rgb="FFFF0000"/>
      <name val="Times New Roman"/>
      <family val="1"/>
    </font>
    <font>
      <b/>
      <sz val="13"/>
      <name val="Times New Roman"/>
      <family val="1"/>
    </font>
    <font>
      <sz val="13"/>
      <name val="Times New Roman"/>
      <family val="1"/>
    </font>
    <font>
      <b/>
      <i/>
      <sz val="14"/>
      <name val="Times New Roman"/>
      <family val="1"/>
    </font>
    <font>
      <sz val="14"/>
      <name val="Times New Roman"/>
      <family val="1"/>
    </font>
    <font>
      <sz val="12"/>
      <name val=".VnTime"/>
      <family val="2"/>
    </font>
    <font>
      <sz val="11"/>
      <color indexed="8"/>
      <name val="Calibri"/>
      <family val="2"/>
    </font>
    <font>
      <b/>
      <i/>
      <sz val="13"/>
      <name val="Times New Roman"/>
      <family val="1"/>
    </font>
    <font>
      <b/>
      <sz val="12.5"/>
      <name val="Times New Roman"/>
      <family val="1"/>
    </font>
    <font>
      <sz val="13"/>
      <name val="Calibri"/>
      <family val="2"/>
      <scheme val="minor"/>
    </font>
    <font>
      <sz val="11"/>
      <name val="Calibri"/>
      <family val="2"/>
      <scheme val="minor"/>
    </font>
    <font>
      <b/>
      <sz val="14"/>
      <name val="Times New Roman"/>
      <family val="1"/>
    </font>
    <font>
      <b/>
      <sz val="11"/>
      <name val="Times New Roman"/>
      <family val="1"/>
    </font>
    <font>
      <sz val="12"/>
      <name val="Calibri Light"/>
      <family val="1"/>
      <charset val="163"/>
      <scheme val="maj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rgb="FF7030A0"/>
        <bgColor indexed="64"/>
      </patternFill>
    </fill>
    <fill>
      <patternFill patternType="solid">
        <fgColor rgb="FF00B050"/>
        <bgColor indexed="64"/>
      </patternFill>
    </fill>
    <fill>
      <patternFill patternType="solid">
        <fgColor theme="5" tint="0.79998168889431442"/>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0" fontId="6" fillId="0" borderId="0"/>
    <xf numFmtId="0" fontId="7" fillId="0" borderId="0"/>
    <xf numFmtId="0" fontId="6" fillId="0" borderId="0"/>
    <xf numFmtId="0" fontId="13" fillId="0" borderId="0"/>
    <xf numFmtId="43" fontId="14" fillId="0" borderId="0" applyFont="0" applyFill="0" applyBorder="0" applyAlignment="0" applyProtection="0"/>
  </cellStyleXfs>
  <cellXfs count="740">
    <xf numFmtId="0" fontId="0" fillId="0" borderId="0" xfId="0"/>
    <xf numFmtId="0" fontId="2" fillId="2" borderId="0" xfId="0" applyFont="1" applyFill="1"/>
    <xf numFmtId="0" fontId="1" fillId="2" borderId="0" xfId="0" applyFont="1" applyFill="1"/>
    <xf numFmtId="0" fontId="2"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164" fontId="2" fillId="3" borderId="1" xfId="0" applyNumberFormat="1" applyFont="1" applyFill="1" applyBorder="1" applyAlignment="1">
      <alignment horizontal="center" vertical="center"/>
    </xf>
    <xf numFmtId="0" fontId="1" fillId="2" borderId="0" xfId="0" applyFont="1" applyFill="1" applyAlignment="1">
      <alignment horizontal="center"/>
    </xf>
    <xf numFmtId="0" fontId="2" fillId="2" borderId="0" xfId="0" applyFont="1" applyFill="1" applyAlignment="1">
      <alignment horizontal="center"/>
    </xf>
    <xf numFmtId="0" fontId="3" fillId="0" borderId="0" xfId="1" applyFont="1"/>
    <xf numFmtId="0" fontId="2" fillId="3" borderId="1" xfId="1" applyFont="1" applyFill="1" applyBorder="1" applyAlignment="1">
      <alignment horizontal="center"/>
    </xf>
    <xf numFmtId="0" fontId="2" fillId="3" borderId="1" xfId="1" applyFont="1" applyFill="1" applyBorder="1" applyAlignment="1">
      <alignment horizontal="center" vertical="center"/>
    </xf>
    <xf numFmtId="0" fontId="2" fillId="3" borderId="5" xfId="1" applyFont="1" applyFill="1" applyBorder="1" applyAlignment="1">
      <alignment horizontal="center" vertical="center"/>
    </xf>
    <xf numFmtId="0" fontId="3" fillId="3" borderId="0" xfId="1" applyFont="1" applyFill="1"/>
    <xf numFmtId="0" fontId="2" fillId="3" borderId="0" xfId="1" applyFont="1" applyFill="1"/>
    <xf numFmtId="0" fontId="2" fillId="0" borderId="0" xfId="1" applyFont="1"/>
    <xf numFmtId="0" fontId="2" fillId="0" borderId="0" xfId="1" applyFont="1" applyAlignment="1">
      <alignment vertical="center"/>
    </xf>
    <xf numFmtId="165" fontId="2" fillId="3" borderId="1" xfId="1" applyNumberFormat="1" applyFont="1" applyFill="1" applyBorder="1" applyAlignment="1">
      <alignment horizontal="center" vertical="center"/>
    </xf>
    <xf numFmtId="0" fontId="2" fillId="3" borderId="0" xfId="1" applyFont="1" applyFill="1" applyAlignment="1">
      <alignment vertical="center"/>
    </xf>
    <xf numFmtId="0" fontId="2" fillId="3" borderId="2" xfId="1" applyFont="1" applyFill="1" applyBorder="1" applyAlignment="1">
      <alignment horizontal="center" vertical="center"/>
    </xf>
    <xf numFmtId="0" fontId="2" fillId="3" borderId="1" xfId="1" applyFont="1" applyFill="1" applyBorder="1" applyAlignment="1">
      <alignment horizontal="left" vertical="center" wrapText="1"/>
    </xf>
    <xf numFmtId="0" fontId="2" fillId="3" borderId="2" xfId="1" applyFont="1" applyFill="1" applyBorder="1" applyAlignment="1">
      <alignment horizontal="center"/>
    </xf>
    <xf numFmtId="0" fontId="2" fillId="0" borderId="0" xfId="1" applyFont="1" applyAlignment="1">
      <alignment horizontal="center"/>
    </xf>
    <xf numFmtId="0" fontId="2" fillId="0" borderId="0" xfId="1" applyFont="1" applyAlignment="1">
      <alignment horizontal="center" vertical="center"/>
    </xf>
    <xf numFmtId="0" fontId="4" fillId="2" borderId="0" xfId="0" applyFont="1" applyFill="1"/>
    <xf numFmtId="0" fontId="2" fillId="3" borderId="4" xfId="0" applyFont="1" applyFill="1" applyBorder="1" applyAlignment="1">
      <alignment horizontal="center" vertical="center"/>
    </xf>
    <xf numFmtId="165" fontId="2" fillId="0" borderId="1" xfId="1" applyNumberFormat="1" applyFont="1" applyBorder="1" applyAlignment="1">
      <alignment horizontal="center" vertical="center"/>
    </xf>
    <xf numFmtId="0" fontId="3" fillId="0" borderId="1" xfId="1" applyFont="1" applyBorder="1" applyAlignment="1">
      <alignment horizontal="center"/>
    </xf>
    <xf numFmtId="0" fontId="2" fillId="0" borderId="1" xfId="1" applyFont="1" applyBorder="1" applyAlignment="1">
      <alignment horizontal="center"/>
    </xf>
    <xf numFmtId="0" fontId="2" fillId="0" borderId="1" xfId="1" applyFont="1" applyBorder="1"/>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1" applyFont="1" applyBorder="1" applyAlignment="1">
      <alignment horizontal="left" vertical="center"/>
    </xf>
    <xf numFmtId="0" fontId="2" fillId="0" borderId="3" xfId="1" applyFont="1" applyBorder="1" applyAlignment="1">
      <alignment horizontal="center"/>
    </xf>
    <xf numFmtId="0" fontId="2" fillId="0" borderId="1" xfId="1" applyFont="1" applyBorder="1" applyAlignment="1">
      <alignment horizontal="left" vertical="center" wrapText="1"/>
    </xf>
    <xf numFmtId="0" fontId="3" fillId="0" borderId="0" xfId="1" applyFont="1" applyAlignment="1">
      <alignment horizontal="center"/>
    </xf>
    <xf numFmtId="0" fontId="3" fillId="0" borderId="0" xfId="1" applyFont="1" applyAlignment="1">
      <alignment horizontal="center" vertical="center"/>
    </xf>
    <xf numFmtId="0" fontId="2" fillId="0" borderId="2" xfId="1" applyFont="1" applyBorder="1" applyAlignment="1">
      <alignment horizontal="center"/>
    </xf>
    <xf numFmtId="0" fontId="1" fillId="2" borderId="0" xfId="0" applyFont="1" applyFill="1" applyAlignment="1">
      <alignment horizontal="left"/>
    </xf>
    <xf numFmtId="0" fontId="2" fillId="0" borderId="1" xfId="1" applyFont="1" applyBorder="1" applyAlignment="1">
      <alignment horizontal="left"/>
    </xf>
    <xf numFmtId="0" fontId="3" fillId="0" borderId="0" xfId="1" applyFont="1" applyAlignment="1">
      <alignment horizontal="left"/>
    </xf>
    <xf numFmtId="0" fontId="2" fillId="0" borderId="0" xfId="1" applyFont="1" applyAlignment="1">
      <alignment horizontal="left"/>
    </xf>
    <xf numFmtId="0" fontId="2" fillId="4" borderId="1" xfId="1" applyFont="1" applyFill="1" applyBorder="1" applyAlignment="1">
      <alignment horizontal="center"/>
    </xf>
    <xf numFmtId="165" fontId="2" fillId="4" borderId="1" xfId="1" applyNumberFormat="1" applyFont="1" applyFill="1" applyBorder="1" applyAlignment="1">
      <alignment horizontal="center" vertical="center"/>
    </xf>
    <xf numFmtId="0" fontId="2" fillId="4" borderId="0" xfId="1" applyFont="1" applyFill="1"/>
    <xf numFmtId="0" fontId="1" fillId="2" borderId="0" xfId="0" applyFont="1" applyFill="1" applyAlignment="1">
      <alignment horizontal="right"/>
    </xf>
    <xf numFmtId="0" fontId="2" fillId="2" borderId="0" xfId="0" applyFont="1" applyFill="1" applyAlignment="1">
      <alignment horizontal="right"/>
    </xf>
    <xf numFmtId="165" fontId="2" fillId="0" borderId="1" xfId="1" applyNumberFormat="1" applyFont="1" applyBorder="1" applyAlignment="1">
      <alignment horizontal="right"/>
    </xf>
    <xf numFmtId="165" fontId="2" fillId="0" borderId="1" xfId="1" applyNumberFormat="1" applyFont="1" applyBorder="1" applyAlignment="1">
      <alignment horizontal="right" vertical="center"/>
    </xf>
    <xf numFmtId="165" fontId="2" fillId="3" borderId="1" xfId="1" applyNumberFormat="1" applyFont="1" applyFill="1" applyBorder="1" applyAlignment="1">
      <alignment horizontal="right"/>
    </xf>
    <xf numFmtId="165" fontId="2" fillId="3" borderId="1" xfId="1" applyNumberFormat="1" applyFont="1" applyFill="1" applyBorder="1" applyAlignment="1">
      <alignment horizontal="right" vertical="center"/>
    </xf>
    <xf numFmtId="164" fontId="2" fillId="0" borderId="1" xfId="0" applyNumberFormat="1" applyFont="1" applyBorder="1" applyAlignment="1">
      <alignment horizontal="right" vertical="center"/>
    </xf>
    <xf numFmtId="165" fontId="3" fillId="0" borderId="0" xfId="1" applyNumberFormat="1" applyFont="1" applyAlignment="1">
      <alignment horizontal="right"/>
    </xf>
    <xf numFmtId="164" fontId="2" fillId="3" borderId="1" xfId="0" applyNumberFormat="1" applyFont="1" applyFill="1" applyBorder="1" applyAlignment="1">
      <alignment horizontal="right" vertical="center"/>
    </xf>
    <xf numFmtId="164" fontId="2" fillId="3" borderId="3" xfId="0" applyNumberFormat="1" applyFont="1" applyFill="1" applyBorder="1" applyAlignment="1">
      <alignment horizontal="right" vertical="center"/>
    </xf>
    <xf numFmtId="0" fontId="2" fillId="0" borderId="0" xfId="1" applyFont="1" applyAlignment="1">
      <alignment horizontal="right"/>
    </xf>
    <xf numFmtId="0" fontId="2" fillId="3" borderId="4" xfId="0" applyFont="1" applyFill="1" applyBorder="1" applyAlignment="1">
      <alignment horizontal="right" vertical="center"/>
    </xf>
    <xf numFmtId="0" fontId="2" fillId="3" borderId="9" xfId="0" applyFont="1" applyFill="1" applyBorder="1" applyAlignment="1">
      <alignment horizontal="right" vertical="center"/>
    </xf>
    <xf numFmtId="0" fontId="4" fillId="2" borderId="0" xfId="0" applyFont="1" applyFill="1" applyAlignment="1">
      <alignment horizontal="right"/>
    </xf>
    <xf numFmtId="0" fontId="3" fillId="0" borderId="6" xfId="1" applyFont="1" applyBorder="1" applyAlignment="1">
      <alignment horizontal="left" wrapText="1"/>
    </xf>
    <xf numFmtId="165" fontId="1" fillId="2" borderId="0" xfId="0" applyNumberFormat="1" applyFont="1" applyFill="1" applyAlignment="1">
      <alignment horizontal="right"/>
    </xf>
    <xf numFmtId="165" fontId="2" fillId="2" borderId="0" xfId="0" applyNumberFormat="1" applyFont="1" applyFill="1" applyAlignment="1">
      <alignment horizontal="right"/>
    </xf>
    <xf numFmtId="165" fontId="2" fillId="0" borderId="2" xfId="1" applyNumberFormat="1" applyFont="1" applyBorder="1" applyAlignment="1">
      <alignment horizontal="right" vertical="center"/>
    </xf>
    <xf numFmtId="165" fontId="2" fillId="3" borderId="0" xfId="1" applyNumberFormat="1" applyFont="1" applyFill="1" applyAlignment="1">
      <alignment horizontal="right"/>
    </xf>
    <xf numFmtId="165" fontId="2" fillId="4" borderId="1" xfId="1" applyNumberFormat="1" applyFont="1" applyFill="1" applyBorder="1" applyAlignment="1">
      <alignment horizontal="right" vertical="center"/>
    </xf>
    <xf numFmtId="165" fontId="3" fillId="0" borderId="0" xfId="1" applyNumberFormat="1" applyFont="1" applyAlignment="1">
      <alignment horizontal="right" vertical="center"/>
    </xf>
    <xf numFmtId="165" fontId="2" fillId="0" borderId="0" xfId="1" applyNumberFormat="1" applyFont="1" applyAlignment="1">
      <alignment horizontal="right" vertical="center"/>
    </xf>
    <xf numFmtId="0" fontId="2" fillId="0" borderId="1" xfId="0" applyFont="1" applyBorder="1" applyAlignment="1">
      <alignment horizontal="left" vertical="center" wrapText="1"/>
    </xf>
    <xf numFmtId="165" fontId="2" fillId="5" borderId="1" xfId="1" applyNumberFormat="1" applyFont="1" applyFill="1" applyBorder="1" applyAlignment="1">
      <alignment horizontal="right" vertical="center"/>
    </xf>
    <xf numFmtId="0" fontId="2" fillId="3" borderId="1" xfId="0" applyFont="1" applyFill="1" applyBorder="1" applyAlignment="1">
      <alignment horizontal="right" vertical="center"/>
    </xf>
    <xf numFmtId="0" fontId="2" fillId="3" borderId="13" xfId="0" applyFont="1" applyFill="1" applyBorder="1" applyAlignment="1">
      <alignment horizontal="center" vertical="center"/>
    </xf>
    <xf numFmtId="164" fontId="2" fillId="3" borderId="13" xfId="0" applyNumberFormat="1" applyFont="1" applyFill="1" applyBorder="1" applyAlignment="1">
      <alignment horizontal="right" vertical="center"/>
    </xf>
    <xf numFmtId="165" fontId="2" fillId="3" borderId="1" xfId="1" applyNumberFormat="1" applyFont="1" applyFill="1" applyBorder="1" applyAlignment="1">
      <alignment horizontal="right" vertical="center" wrapText="1"/>
    </xf>
    <xf numFmtId="0" fontId="2" fillId="0" borderId="1" xfId="1" applyFont="1" applyBorder="1" applyAlignment="1">
      <alignment vertical="center"/>
    </xf>
    <xf numFmtId="0" fontId="2" fillId="0" borderId="3" xfId="1" applyFont="1" applyBorder="1" applyAlignment="1">
      <alignment horizontal="left" vertical="center" wrapText="1"/>
    </xf>
    <xf numFmtId="0" fontId="2" fillId="3" borderId="1" xfId="1" applyFont="1" applyFill="1" applyBorder="1" applyAlignment="1">
      <alignment vertical="center"/>
    </xf>
    <xf numFmtId="0" fontId="2" fillId="3" borderId="1" xfId="1" applyFont="1" applyFill="1" applyBorder="1"/>
    <xf numFmtId="0" fontId="3" fillId="0" borderId="1" xfId="1" applyFont="1" applyBorder="1"/>
    <xf numFmtId="0" fontId="3" fillId="3" borderId="1" xfId="1" applyFont="1" applyFill="1" applyBorder="1" applyAlignment="1">
      <alignment horizontal="center"/>
    </xf>
    <xf numFmtId="0" fontId="2" fillId="3" borderId="1" xfId="1" applyFont="1" applyFill="1" applyBorder="1" applyAlignment="1">
      <alignment wrapText="1"/>
    </xf>
    <xf numFmtId="0" fontId="2" fillId="0" borderId="0" xfId="1" applyFont="1" applyAlignment="1">
      <alignment horizontal="righ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165" fontId="2" fillId="0" borderId="7" xfId="1" applyNumberFormat="1" applyFont="1" applyBorder="1" applyAlignment="1">
      <alignment horizontal="right" vertical="center"/>
    </xf>
    <xf numFmtId="0" fontId="2" fillId="0" borderId="7" xfId="1" applyFont="1" applyBorder="1" applyAlignment="1">
      <alignment vertical="center"/>
    </xf>
    <xf numFmtId="165" fontId="2" fillId="0" borderId="3" xfId="1" applyNumberFormat="1" applyFont="1" applyBorder="1" applyAlignment="1">
      <alignment horizontal="right" vertical="center"/>
    </xf>
    <xf numFmtId="165" fontId="2" fillId="0" borderId="4" xfId="1" applyNumberFormat="1" applyFont="1" applyBorder="1" applyAlignment="1">
      <alignment horizontal="right" vertical="center"/>
    </xf>
    <xf numFmtId="165" fontId="3" fillId="3" borderId="1" xfId="1" applyNumberFormat="1" applyFont="1" applyFill="1" applyBorder="1" applyAlignment="1">
      <alignment horizontal="center" vertical="center"/>
    </xf>
    <xf numFmtId="165" fontId="2" fillId="0" borderId="2" xfId="1" applyNumberFormat="1" applyFont="1" applyBorder="1" applyAlignment="1">
      <alignment horizontal="center" vertical="center"/>
    </xf>
    <xf numFmtId="0" fontId="3" fillId="3" borderId="1" xfId="1" applyFont="1" applyFill="1" applyBorder="1" applyAlignment="1">
      <alignment horizontal="center" vertical="center"/>
    </xf>
    <xf numFmtId="165" fontId="3" fillId="3" borderId="1" xfId="1" applyNumberFormat="1" applyFont="1" applyFill="1" applyBorder="1" applyAlignment="1">
      <alignment horizontal="right" vertical="center"/>
    </xf>
    <xf numFmtId="0" fontId="3" fillId="0" borderId="1" xfId="1" applyFont="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right"/>
    </xf>
    <xf numFmtId="0" fontId="2" fillId="0" borderId="0" xfId="0" applyFont="1" applyAlignment="1">
      <alignment horizontal="right"/>
    </xf>
    <xf numFmtId="4" fontId="2" fillId="0" borderId="1" xfId="1" applyNumberFormat="1" applyFont="1" applyBorder="1" applyAlignment="1">
      <alignment horizontal="right"/>
    </xf>
    <xf numFmtId="0" fontId="2" fillId="0" borderId="1" xfId="0" applyFont="1" applyBorder="1" applyAlignment="1">
      <alignment horizontal="right" vertical="center"/>
    </xf>
    <xf numFmtId="165" fontId="3" fillId="0" borderId="1" xfId="1" applyNumberFormat="1" applyFont="1" applyBorder="1" applyAlignment="1">
      <alignment horizontal="right"/>
    </xf>
    <xf numFmtId="0" fontId="3" fillId="0" borderId="5" xfId="1" applyFont="1" applyBorder="1" applyAlignment="1">
      <alignment horizontal="center" vertical="center"/>
    </xf>
    <xf numFmtId="0" fontId="3" fillId="0" borderId="1" xfId="1" applyFont="1" applyBorder="1" applyAlignment="1">
      <alignment horizontal="right"/>
    </xf>
    <xf numFmtId="0" fontId="3" fillId="0" borderId="1" xfId="1" applyFont="1" applyBorder="1" applyAlignment="1">
      <alignment horizontal="right" vertical="center"/>
    </xf>
    <xf numFmtId="165" fontId="3" fillId="0" borderId="1" xfId="1" applyNumberFormat="1" applyFont="1" applyBorder="1" applyAlignment="1">
      <alignment horizontal="right" vertical="center"/>
    </xf>
    <xf numFmtId="165" fontId="2" fillId="0" borderId="1" xfId="1" applyNumberFormat="1" applyFont="1" applyBorder="1" applyAlignment="1">
      <alignment horizontal="right" vertical="center" wrapText="1"/>
    </xf>
    <xf numFmtId="0" fontId="2" fillId="0" borderId="3" xfId="1" applyFont="1" applyBorder="1" applyAlignment="1">
      <alignment vertical="center"/>
    </xf>
    <xf numFmtId="165" fontId="2" fillId="0" borderId="6" xfId="1" applyNumberFormat="1" applyFont="1" applyBorder="1" applyAlignment="1">
      <alignment horizontal="right" wrapText="1"/>
    </xf>
    <xf numFmtId="165" fontId="2" fillId="0" borderId="7" xfId="1" applyNumberFormat="1" applyFont="1" applyBorder="1" applyAlignment="1">
      <alignment horizontal="right" vertical="center" wrapText="1"/>
    </xf>
    <xf numFmtId="165" fontId="2" fillId="0" borderId="1" xfId="1" applyNumberFormat="1" applyFont="1" applyBorder="1" applyAlignment="1">
      <alignment horizontal="right" wrapText="1"/>
    </xf>
    <xf numFmtId="0" fontId="2" fillId="0" borderId="0" xfId="1" applyFont="1" applyAlignment="1">
      <alignment wrapText="1"/>
    </xf>
    <xf numFmtId="0" fontId="2" fillId="0" borderId="7" xfId="1" applyFont="1" applyBorder="1"/>
    <xf numFmtId="165" fontId="3" fillId="0" borderId="7" xfId="1" applyNumberFormat="1" applyFont="1" applyBorder="1" applyAlignment="1">
      <alignment horizontal="right" vertical="center"/>
    </xf>
    <xf numFmtId="0" fontId="1" fillId="2" borderId="0" xfId="0" applyFont="1" applyFill="1" applyAlignment="1">
      <alignment horizontal="left" vertical="center" wrapText="1"/>
    </xf>
    <xf numFmtId="0" fontId="2" fillId="0" borderId="0" xfId="1" applyFont="1" applyAlignment="1">
      <alignment horizontal="left" vertical="center" wrapText="1"/>
    </xf>
    <xf numFmtId="0" fontId="4" fillId="2" borderId="0" xfId="0" applyFont="1" applyFill="1" applyAlignment="1">
      <alignment horizontal="left" vertical="center" wrapText="1"/>
    </xf>
    <xf numFmtId="0" fontId="2" fillId="2" borderId="0" xfId="0" applyFont="1" applyFill="1" applyAlignment="1">
      <alignment horizontal="left" vertical="center" wrapText="1"/>
    </xf>
    <xf numFmtId="0" fontId="3" fillId="0" borderId="1" xfId="1" applyFont="1" applyBorder="1" applyAlignment="1">
      <alignment horizontal="left" vertical="center" wrapText="1"/>
    </xf>
    <xf numFmtId="165" fontId="2" fillId="0" borderId="1" xfId="1" applyNumberFormat="1" applyFont="1" applyBorder="1" applyAlignment="1">
      <alignment horizontal="left" vertical="center" wrapText="1"/>
    </xf>
    <xf numFmtId="165" fontId="3" fillId="0" borderId="1" xfId="1" applyNumberFormat="1" applyFont="1" applyBorder="1" applyAlignment="1">
      <alignment horizontal="center" vertical="center"/>
    </xf>
    <xf numFmtId="0" fontId="2" fillId="3" borderId="0" xfId="1" applyFont="1" applyFill="1" applyAlignment="1">
      <alignment horizontal="left" vertical="center" wrapText="1"/>
    </xf>
    <xf numFmtId="0" fontId="3" fillId="0" borderId="0" xfId="1" applyFont="1" applyAlignment="1">
      <alignment horizontal="left" vertical="center" wrapText="1"/>
    </xf>
    <xf numFmtId="165" fontId="2" fillId="3" borderId="6" xfId="1" applyNumberFormat="1" applyFont="1" applyFill="1" applyBorder="1" applyAlignment="1">
      <alignment horizontal="right" wrapText="1"/>
    </xf>
    <xf numFmtId="165" fontId="2" fillId="3" borderId="7" xfId="1" applyNumberFormat="1" applyFont="1" applyFill="1" applyBorder="1" applyAlignment="1">
      <alignment horizontal="right" vertical="center"/>
    </xf>
    <xf numFmtId="165" fontId="2" fillId="3" borderId="7" xfId="1" applyNumberFormat="1" applyFont="1" applyFill="1" applyBorder="1" applyAlignment="1">
      <alignment horizontal="right" vertical="center" wrapText="1"/>
    </xf>
    <xf numFmtId="0" fontId="3" fillId="0" borderId="1" xfId="1" applyFont="1" applyBorder="1" applyAlignment="1">
      <alignment horizontal="left" wrapText="1"/>
    </xf>
    <xf numFmtId="165" fontId="2" fillId="3" borderId="1" xfId="1" applyNumberFormat="1" applyFont="1" applyFill="1" applyBorder="1" applyAlignment="1">
      <alignment horizontal="right" wrapText="1"/>
    </xf>
    <xf numFmtId="0" fontId="3" fillId="3" borderId="1" xfId="1" applyFont="1" applyFill="1" applyBorder="1"/>
    <xf numFmtId="0" fontId="2" fillId="4" borderId="1" xfId="1" applyFont="1" applyFill="1" applyBorder="1"/>
    <xf numFmtId="0" fontId="2" fillId="3" borderId="0" xfId="1" applyFont="1" applyFill="1" applyAlignment="1">
      <alignment wrapText="1"/>
    </xf>
    <xf numFmtId="165" fontId="3" fillId="3" borderId="7" xfId="1" applyNumberFormat="1" applyFont="1" applyFill="1" applyBorder="1" applyAlignment="1">
      <alignment horizontal="right" vertical="center"/>
    </xf>
    <xf numFmtId="165" fontId="2" fillId="3" borderId="7" xfId="1" applyNumberFormat="1" applyFont="1" applyFill="1" applyBorder="1" applyAlignment="1">
      <alignment horizontal="right"/>
    </xf>
    <xf numFmtId="0" fontId="1" fillId="2" borderId="0" xfId="0" applyFont="1" applyFill="1" applyAlignment="1">
      <alignment vertical="center"/>
    </xf>
    <xf numFmtId="0" fontId="2" fillId="4" borderId="1" xfId="1" applyFont="1" applyFill="1" applyBorder="1" applyAlignment="1">
      <alignment horizontal="center" vertical="center"/>
    </xf>
    <xf numFmtId="0" fontId="1" fillId="2" borderId="0" xfId="0" applyFont="1" applyFill="1" applyAlignment="1">
      <alignment horizontal="right" vertical="center"/>
    </xf>
    <xf numFmtId="0" fontId="2" fillId="2" borderId="0" xfId="0" applyFont="1" applyFill="1" applyAlignment="1">
      <alignment horizontal="right" vertical="center"/>
    </xf>
    <xf numFmtId="4" fontId="2" fillId="3" borderId="1" xfId="1" applyNumberFormat="1" applyFont="1" applyFill="1" applyBorder="1" applyAlignment="1">
      <alignment horizontal="right" vertical="center"/>
    </xf>
    <xf numFmtId="0" fontId="3" fillId="0" borderId="0" xfId="1" applyFont="1" applyAlignment="1">
      <alignment vertical="center"/>
    </xf>
    <xf numFmtId="165" fontId="2" fillId="3" borderId="1" xfId="1" applyNumberFormat="1" applyFont="1" applyFill="1" applyBorder="1" applyAlignment="1">
      <alignment horizontal="left" vertical="center"/>
    </xf>
    <xf numFmtId="4" fontId="3" fillId="0" borderId="1" xfId="1" applyNumberFormat="1" applyFont="1" applyBorder="1" applyAlignment="1">
      <alignment horizontal="right"/>
    </xf>
    <xf numFmtId="0" fontId="2" fillId="3" borderId="1" xfId="1" applyFont="1" applyFill="1" applyBorder="1" applyAlignment="1">
      <alignment horizontal="left"/>
    </xf>
    <xf numFmtId="0" fontId="2" fillId="3" borderId="7" xfId="1" applyFont="1" applyFill="1" applyBorder="1"/>
    <xf numFmtId="4" fontId="3" fillId="3" borderId="1" xfId="1" applyNumberFormat="1" applyFont="1" applyFill="1" applyBorder="1" applyAlignment="1">
      <alignment horizontal="right" vertical="center"/>
    </xf>
    <xf numFmtId="4" fontId="3" fillId="0" borderId="1" xfId="1" applyNumberFormat="1" applyFont="1" applyBorder="1" applyAlignment="1">
      <alignment horizontal="right" vertical="center"/>
    </xf>
    <xf numFmtId="165" fontId="1" fillId="2" borderId="0" xfId="0" applyNumberFormat="1" applyFont="1" applyFill="1" applyAlignment="1">
      <alignment horizontal="center"/>
    </xf>
    <xf numFmtId="165" fontId="2" fillId="2" borderId="0" xfId="0" applyNumberFormat="1" applyFont="1" applyFill="1" applyAlignment="1">
      <alignment horizontal="center"/>
    </xf>
    <xf numFmtId="165" fontId="2" fillId="0" borderId="0" xfId="1" applyNumberFormat="1" applyFont="1" applyAlignment="1">
      <alignment horizontal="center" vertical="center"/>
    </xf>
    <xf numFmtId="0" fontId="2" fillId="0" borderId="1" xfId="0" applyFont="1" applyBorder="1" applyAlignment="1">
      <alignment vertical="center" wrapText="1"/>
    </xf>
    <xf numFmtId="0" fontId="2" fillId="0" borderId="1" xfId="1" applyFont="1" applyBorder="1" applyAlignment="1">
      <alignment vertical="center" wrapText="1"/>
    </xf>
    <xf numFmtId="0" fontId="2" fillId="0" borderId="1" xfId="1" applyFont="1" applyBorder="1" applyAlignment="1">
      <alignment wrapText="1"/>
    </xf>
    <xf numFmtId="165" fontId="2" fillId="0" borderId="7" xfId="1" applyNumberFormat="1" applyFont="1" applyBorder="1" applyAlignment="1">
      <alignment horizontal="center" vertical="center"/>
    </xf>
    <xf numFmtId="0" fontId="3" fillId="0" borderId="2" xfId="1" applyFont="1" applyBorder="1" applyAlignment="1">
      <alignment horizontal="center" vertical="center"/>
    </xf>
    <xf numFmtId="165" fontId="3" fillId="0" borderId="0" xfId="1" applyNumberFormat="1" applyFont="1" applyAlignment="1">
      <alignment horizontal="center" vertical="center"/>
    </xf>
    <xf numFmtId="0" fontId="2" fillId="0" borderId="13" xfId="0" applyFont="1" applyBorder="1" applyAlignment="1">
      <alignment horizontal="center" vertical="center"/>
    </xf>
    <xf numFmtId="164" fontId="2" fillId="0" borderId="13" xfId="0" applyNumberFormat="1" applyFont="1" applyBorder="1" applyAlignment="1">
      <alignment horizontal="right" vertical="center"/>
    </xf>
    <xf numFmtId="164" fontId="2" fillId="0" borderId="3" xfId="0" applyNumberFormat="1" applyFont="1" applyBorder="1" applyAlignment="1">
      <alignment horizontal="right"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2" fillId="0" borderId="9" xfId="0" applyFont="1" applyBorder="1" applyAlignment="1">
      <alignment horizontal="right" vertical="center"/>
    </xf>
    <xf numFmtId="165" fontId="2" fillId="0" borderId="1" xfId="1" applyNumberFormat="1" applyFont="1" applyBorder="1" applyAlignment="1">
      <alignment horizontal="center"/>
    </xf>
    <xf numFmtId="0" fontId="2" fillId="0" borderId="1" xfId="1" applyFont="1" applyBorder="1" applyAlignment="1">
      <alignment horizontal="right"/>
    </xf>
    <xf numFmtId="0" fontId="2" fillId="0" borderId="1" xfId="1" applyFont="1" applyBorder="1" applyAlignment="1">
      <alignment horizontal="right" vertical="center"/>
    </xf>
    <xf numFmtId="165" fontId="2" fillId="0" borderId="1" xfId="1" applyNumberFormat="1" applyFont="1" applyBorder="1" applyAlignment="1">
      <alignment vertical="center"/>
    </xf>
    <xf numFmtId="0" fontId="3" fillId="0" borderId="1" xfId="1" applyFont="1" applyBorder="1" applyAlignment="1">
      <alignment vertical="center"/>
    </xf>
    <xf numFmtId="165" fontId="2" fillId="3" borderId="5" xfId="1" applyNumberFormat="1" applyFont="1" applyFill="1" applyBorder="1" applyAlignment="1">
      <alignment horizontal="center" wrapText="1"/>
    </xf>
    <xf numFmtId="0" fontId="2" fillId="3" borderId="1" xfId="1" applyFont="1" applyFill="1" applyBorder="1" applyAlignment="1">
      <alignment vertical="center" wrapText="1"/>
    </xf>
    <xf numFmtId="0" fontId="2" fillId="3" borderId="10" xfId="1" applyFont="1" applyFill="1" applyBorder="1" applyAlignment="1">
      <alignment horizontal="center" vertical="center"/>
    </xf>
    <xf numFmtId="4" fontId="2" fillId="3" borderId="1" xfId="1" applyNumberFormat="1" applyFont="1" applyFill="1" applyBorder="1" applyAlignment="1">
      <alignment horizontal="right"/>
    </xf>
    <xf numFmtId="0" fontId="2" fillId="3" borderId="11" xfId="1" applyFont="1" applyFill="1" applyBorder="1" applyAlignment="1">
      <alignment horizontal="center" vertical="center"/>
    </xf>
    <xf numFmtId="0" fontId="2" fillId="3" borderId="7" xfId="1" applyFont="1" applyFill="1" applyBorder="1" applyAlignment="1">
      <alignment vertical="center"/>
    </xf>
    <xf numFmtId="0" fontId="2" fillId="3" borderId="1" xfId="0" applyFont="1" applyFill="1" applyBorder="1" applyAlignment="1">
      <alignment vertical="center" wrapText="1"/>
    </xf>
    <xf numFmtId="0" fontId="2" fillId="3" borderId="3" xfId="1" applyFont="1" applyFill="1" applyBorder="1" applyAlignment="1">
      <alignment vertical="center"/>
    </xf>
    <xf numFmtId="165" fontId="2" fillId="3" borderId="1" xfId="1" applyNumberFormat="1" applyFont="1" applyFill="1" applyBorder="1" applyAlignment="1">
      <alignment vertical="center"/>
    </xf>
    <xf numFmtId="165" fontId="2" fillId="3" borderId="5" xfId="1" applyNumberFormat="1" applyFont="1" applyFill="1" applyBorder="1" applyAlignment="1">
      <alignment horizontal="center" vertical="center" wrapText="1"/>
    </xf>
    <xf numFmtId="165" fontId="2" fillId="3" borderId="7" xfId="1" applyNumberFormat="1" applyFont="1" applyFill="1" applyBorder="1" applyAlignment="1">
      <alignment horizontal="center" vertical="center"/>
    </xf>
    <xf numFmtId="4" fontId="3" fillId="0" borderId="1" xfId="1" applyNumberFormat="1" applyFont="1" applyBorder="1" applyAlignment="1">
      <alignment horizontal="center" vertical="center"/>
    </xf>
    <xf numFmtId="0" fontId="3" fillId="6" borderId="1" xfId="1" applyFont="1" applyFill="1" applyBorder="1" applyAlignment="1">
      <alignment horizontal="center" vertical="center"/>
    </xf>
    <xf numFmtId="0" fontId="3" fillId="6" borderId="1" xfId="1" applyFont="1" applyFill="1" applyBorder="1" applyAlignment="1">
      <alignment horizontal="center" vertical="center" wrapText="1"/>
    </xf>
    <xf numFmtId="0" fontId="3" fillId="6" borderId="1" xfId="1" applyFont="1" applyFill="1" applyBorder="1" applyAlignment="1">
      <alignment horizontal="left" vertical="center" wrapText="1"/>
    </xf>
    <xf numFmtId="0" fontId="3" fillId="0" borderId="5" xfId="1" applyFont="1" applyBorder="1" applyAlignment="1">
      <alignment vertical="center"/>
    </xf>
    <xf numFmtId="0" fontId="3" fillId="0" borderId="5" xfId="1" applyFont="1" applyBorder="1"/>
    <xf numFmtId="0" fontId="2" fillId="0" borderId="5" xfId="1" applyFont="1" applyBorder="1"/>
    <xf numFmtId="0" fontId="2" fillId="0" borderId="5" xfId="1" applyFont="1" applyBorder="1" applyAlignment="1">
      <alignment vertical="center"/>
    </xf>
    <xf numFmtId="165" fontId="2" fillId="0" borderId="5" xfId="1" applyNumberFormat="1" applyFont="1" applyBorder="1" applyAlignment="1">
      <alignment horizontal="right" vertical="center"/>
    </xf>
    <xf numFmtId="165" fontId="2" fillId="0" borderId="5" xfId="1" applyNumberFormat="1" applyFont="1" applyBorder="1" applyAlignment="1">
      <alignment horizontal="left" vertical="center"/>
    </xf>
    <xf numFmtId="3" fontId="3" fillId="6" borderId="1" xfId="1" applyNumberFormat="1" applyFont="1" applyFill="1" applyBorder="1" applyAlignment="1">
      <alignment horizontal="left" vertical="center" wrapText="1"/>
    </xf>
    <xf numFmtId="3" fontId="2" fillId="0" borderId="1" xfId="1" applyNumberFormat="1" applyFont="1" applyBorder="1" applyAlignment="1">
      <alignment horizontal="center" vertical="center" wrapText="1"/>
    </xf>
    <xf numFmtId="3" fontId="2" fillId="0" borderId="1" xfId="1" applyNumberFormat="1" applyFont="1" applyBorder="1" applyAlignment="1">
      <alignment horizontal="center" vertical="center"/>
    </xf>
    <xf numFmtId="3" fontId="2" fillId="3" borderId="1" xfId="1" applyNumberFormat="1" applyFont="1" applyFill="1" applyBorder="1" applyAlignment="1">
      <alignment horizontal="center" vertical="center"/>
    </xf>
    <xf numFmtId="3" fontId="2" fillId="3" borderId="1" xfId="1" applyNumberFormat="1" applyFont="1" applyFill="1" applyBorder="1" applyAlignment="1">
      <alignment horizontal="center" vertical="center" wrapText="1"/>
    </xf>
    <xf numFmtId="3" fontId="3" fillId="0" borderId="1" xfId="1" applyNumberFormat="1" applyFont="1" applyBorder="1" applyAlignment="1">
      <alignment horizontal="center" vertical="center"/>
    </xf>
    <xf numFmtId="165" fontId="2" fillId="3" borderId="5" xfId="1" applyNumberFormat="1" applyFont="1" applyFill="1" applyBorder="1" applyAlignment="1">
      <alignment horizontal="left" vertical="center"/>
    </xf>
    <xf numFmtId="0" fontId="3" fillId="6" borderId="1" xfId="1" applyFont="1" applyFill="1" applyBorder="1" applyAlignment="1">
      <alignment horizontal="center"/>
    </xf>
    <xf numFmtId="165" fontId="3" fillId="6" borderId="1" xfId="1" applyNumberFormat="1" applyFont="1" applyFill="1" applyBorder="1" applyAlignment="1">
      <alignment horizontal="center" vertical="center"/>
    </xf>
    <xf numFmtId="165" fontId="2" fillId="6" borderId="1" xfId="1" applyNumberFormat="1" applyFont="1" applyFill="1" applyBorder="1" applyAlignment="1">
      <alignment horizontal="center" vertical="center"/>
    </xf>
    <xf numFmtId="3" fontId="3" fillId="6" borderId="1" xfId="1" applyNumberFormat="1" applyFont="1" applyFill="1" applyBorder="1" applyAlignment="1">
      <alignment horizontal="center" vertical="center"/>
    </xf>
    <xf numFmtId="165" fontId="3" fillId="6" borderId="1" xfId="1" applyNumberFormat="1" applyFont="1" applyFill="1" applyBorder="1" applyAlignment="1">
      <alignment horizontal="right" vertical="center"/>
    </xf>
    <xf numFmtId="165" fontId="8" fillId="3" borderId="1"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8" fillId="3" borderId="1" xfId="1" applyFont="1" applyFill="1" applyBorder="1" applyAlignment="1">
      <alignment horizontal="left" vertical="center" wrapText="1"/>
    </xf>
    <xf numFmtId="3" fontId="8" fillId="3" borderId="1" xfId="1" applyNumberFormat="1" applyFont="1" applyFill="1" applyBorder="1" applyAlignment="1">
      <alignment horizontal="center" vertical="center"/>
    </xf>
    <xf numFmtId="3" fontId="8" fillId="3" borderId="1" xfId="1" applyNumberFormat="1" applyFont="1" applyFill="1" applyBorder="1" applyAlignment="1">
      <alignment horizontal="center" vertical="center" wrapText="1"/>
    </xf>
    <xf numFmtId="165" fontId="8" fillId="3" borderId="1" xfId="1" applyNumberFormat="1" applyFont="1" applyFill="1" applyBorder="1" applyAlignment="1">
      <alignment horizontal="right" vertical="center"/>
    </xf>
    <xf numFmtId="0" fontId="8" fillId="3" borderId="5" xfId="1" applyFont="1" applyFill="1" applyBorder="1"/>
    <xf numFmtId="0" fontId="8" fillId="3" borderId="0" xfId="1" applyFont="1" applyFill="1"/>
    <xf numFmtId="0" fontId="8" fillId="3" borderId="1" xfId="1" applyFont="1" applyFill="1" applyBorder="1" applyAlignment="1">
      <alignment horizontal="center"/>
    </xf>
    <xf numFmtId="164"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0" fontId="8" fillId="3" borderId="0" xfId="1" applyFont="1" applyFill="1" applyAlignment="1">
      <alignment wrapText="1"/>
    </xf>
    <xf numFmtId="0" fontId="8" fillId="3" borderId="1" xfId="1" applyFont="1" applyFill="1" applyBorder="1"/>
    <xf numFmtId="165" fontId="8" fillId="3" borderId="5" xfId="1" applyNumberFormat="1" applyFont="1" applyFill="1" applyBorder="1" applyAlignment="1">
      <alignment horizontal="right" vertical="center"/>
    </xf>
    <xf numFmtId="0" fontId="8" fillId="7" borderId="1" xfId="1" applyFont="1" applyFill="1" applyBorder="1" applyAlignment="1">
      <alignment horizontal="center" vertical="center"/>
    </xf>
    <xf numFmtId="0" fontId="8" fillId="7" borderId="1" xfId="1" applyFont="1" applyFill="1" applyBorder="1" applyAlignment="1">
      <alignment horizontal="left" vertical="center" wrapText="1"/>
    </xf>
    <xf numFmtId="0" fontId="8" fillId="7" borderId="1" xfId="1" applyFont="1" applyFill="1" applyBorder="1" applyAlignment="1">
      <alignment horizontal="center"/>
    </xf>
    <xf numFmtId="165" fontId="8" fillId="7" borderId="1" xfId="1" applyNumberFormat="1" applyFont="1" applyFill="1" applyBorder="1" applyAlignment="1">
      <alignment horizontal="center" vertical="center"/>
    </xf>
    <xf numFmtId="3" fontId="8" fillId="7" borderId="1" xfId="1" applyNumberFormat="1" applyFont="1" applyFill="1" applyBorder="1" applyAlignment="1">
      <alignment horizontal="center" vertical="center"/>
    </xf>
    <xf numFmtId="3" fontId="8" fillId="7" borderId="1" xfId="1" applyNumberFormat="1" applyFont="1" applyFill="1" applyBorder="1" applyAlignment="1">
      <alignment horizontal="center" vertical="center" wrapText="1"/>
    </xf>
    <xf numFmtId="165" fontId="8" fillId="7" borderId="1" xfId="1" applyNumberFormat="1" applyFont="1" applyFill="1" applyBorder="1" applyAlignment="1">
      <alignment horizontal="right" vertical="center"/>
    </xf>
    <xf numFmtId="0" fontId="8" fillId="3" borderId="5" xfId="1" applyFont="1" applyFill="1" applyBorder="1" applyAlignment="1">
      <alignment vertical="center"/>
    </xf>
    <xf numFmtId="0" fontId="8" fillId="3" borderId="0" xfId="1" applyFont="1" applyFill="1" applyAlignment="1">
      <alignment vertical="center"/>
    </xf>
    <xf numFmtId="0" fontId="2" fillId="7" borderId="1" xfId="1" applyFont="1" applyFill="1" applyBorder="1" applyAlignment="1">
      <alignment horizontal="center" vertical="center"/>
    </xf>
    <xf numFmtId="0" fontId="2" fillId="7" borderId="1" xfId="1" applyFont="1" applyFill="1" applyBorder="1" applyAlignment="1">
      <alignment horizontal="left" vertical="center" wrapText="1"/>
    </xf>
    <xf numFmtId="0" fontId="2" fillId="7" borderId="1" xfId="0" applyFont="1" applyFill="1" applyBorder="1" applyAlignment="1">
      <alignment horizontal="center" vertical="center"/>
    </xf>
    <xf numFmtId="164" fontId="2" fillId="7" borderId="1" xfId="0" applyNumberFormat="1" applyFont="1" applyFill="1" applyBorder="1" applyAlignment="1">
      <alignment horizontal="center" vertical="center"/>
    </xf>
    <xf numFmtId="165" fontId="2" fillId="7" borderId="1" xfId="1" applyNumberFormat="1" applyFont="1" applyFill="1" applyBorder="1" applyAlignment="1">
      <alignment horizontal="center" vertical="center"/>
    </xf>
    <xf numFmtId="3" fontId="2" fillId="7" borderId="1" xfId="1" applyNumberFormat="1" applyFont="1" applyFill="1" applyBorder="1" applyAlignment="1">
      <alignment horizontal="center" vertical="center"/>
    </xf>
    <xf numFmtId="3" fontId="2" fillId="7" borderId="1" xfId="1" applyNumberFormat="1" applyFont="1" applyFill="1" applyBorder="1" applyAlignment="1">
      <alignment horizontal="center" vertical="center" wrapText="1"/>
    </xf>
    <xf numFmtId="165" fontId="2" fillId="7" borderId="1" xfId="1" applyNumberFormat="1" applyFont="1" applyFill="1" applyBorder="1" applyAlignment="1">
      <alignment horizontal="right" vertical="center"/>
    </xf>
    <xf numFmtId="0" fontId="2" fillId="7" borderId="5" xfId="1" applyFont="1" applyFill="1" applyBorder="1"/>
    <xf numFmtId="0" fontId="2" fillId="7" borderId="0" xfId="1" applyFont="1" applyFill="1"/>
    <xf numFmtId="0" fontId="2" fillId="7" borderId="1" xfId="0" applyFont="1" applyFill="1" applyBorder="1" applyAlignment="1">
      <alignment horizontal="left" vertical="center" wrapText="1"/>
    </xf>
    <xf numFmtId="0" fontId="2" fillId="7" borderId="1" xfId="1" applyFont="1" applyFill="1" applyBorder="1" applyAlignment="1">
      <alignment horizontal="center"/>
    </xf>
    <xf numFmtId="0" fontId="2" fillId="7" borderId="5" xfId="1" applyFont="1" applyFill="1" applyBorder="1" applyAlignment="1">
      <alignment vertical="center"/>
    </xf>
    <xf numFmtId="0" fontId="2" fillId="7" borderId="0" xfId="1" applyFont="1" applyFill="1" applyAlignment="1">
      <alignment vertical="center"/>
    </xf>
    <xf numFmtId="0" fontId="2" fillId="7" borderId="1" xfId="0" applyFont="1" applyFill="1" applyBorder="1" applyAlignment="1">
      <alignment horizontal="left" vertical="center"/>
    </xf>
    <xf numFmtId="165" fontId="2" fillId="7" borderId="5" xfId="1" applyNumberFormat="1" applyFont="1" applyFill="1" applyBorder="1" applyAlignment="1">
      <alignment horizontal="right" vertical="center"/>
    </xf>
    <xf numFmtId="0" fontId="2" fillId="7" borderId="1" xfId="1" applyFont="1" applyFill="1" applyBorder="1" applyAlignment="1">
      <alignment horizontal="center"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65" fontId="2" fillId="7" borderId="1" xfId="1" applyNumberFormat="1" applyFont="1" applyFill="1" applyBorder="1" applyAlignment="1">
      <alignment horizontal="center" vertical="center" wrapText="1"/>
    </xf>
    <xf numFmtId="0" fontId="2" fillId="7" borderId="5" xfId="1" applyFont="1" applyFill="1" applyBorder="1" applyAlignment="1">
      <alignment wrapText="1"/>
    </xf>
    <xf numFmtId="0" fontId="2" fillId="7" borderId="0" xfId="1" applyFont="1" applyFill="1" applyAlignment="1">
      <alignment wrapText="1"/>
    </xf>
    <xf numFmtId="0" fontId="3" fillId="6" borderId="5" xfId="1" applyFont="1" applyFill="1" applyBorder="1" applyAlignment="1">
      <alignment horizontal="left" vertical="center" wrapText="1"/>
    </xf>
    <xf numFmtId="165" fontId="8" fillId="7" borderId="5" xfId="1" applyNumberFormat="1" applyFont="1" applyFill="1" applyBorder="1" applyAlignment="1">
      <alignment horizontal="right" vertical="center"/>
    </xf>
    <xf numFmtId="165" fontId="2" fillId="3" borderId="5" xfId="1" applyNumberFormat="1" applyFont="1" applyFill="1" applyBorder="1" applyAlignment="1">
      <alignment horizontal="right" vertical="center"/>
    </xf>
    <xf numFmtId="165" fontId="8" fillId="3" borderId="0" xfId="1" applyNumberFormat="1" applyFont="1" applyFill="1" applyAlignment="1">
      <alignment horizontal="right" vertical="center"/>
    </xf>
    <xf numFmtId="165" fontId="3" fillId="0" borderId="5" xfId="1" applyNumberFormat="1" applyFont="1" applyBorder="1" applyAlignment="1">
      <alignment horizontal="right" vertical="center"/>
    </xf>
    <xf numFmtId="165" fontId="3" fillId="6" borderId="5" xfId="1" applyNumberFormat="1" applyFont="1" applyFill="1" applyBorder="1" applyAlignment="1">
      <alignment horizontal="right" vertical="center"/>
    </xf>
    <xf numFmtId="0" fontId="3" fillId="6" borderId="1" xfId="1" applyFont="1" applyFill="1" applyBorder="1" applyAlignment="1">
      <alignment vertical="center" wrapText="1"/>
    </xf>
    <xf numFmtId="165" fontId="2" fillId="3" borderId="1" xfId="1" applyNumberFormat="1" applyFont="1" applyFill="1" applyBorder="1" applyAlignment="1">
      <alignment horizontal="center" vertical="center" wrapText="1"/>
    </xf>
    <xf numFmtId="165" fontId="2" fillId="3" borderId="5" xfId="1" applyNumberFormat="1" applyFont="1" applyFill="1" applyBorder="1" applyAlignment="1">
      <alignment horizontal="right" wrapText="1"/>
    </xf>
    <xf numFmtId="0" fontId="3" fillId="3" borderId="5" xfId="1" applyFont="1" applyFill="1" applyBorder="1"/>
    <xf numFmtId="0" fontId="2" fillId="3" borderId="5" xfId="1" applyFont="1" applyFill="1" applyBorder="1"/>
    <xf numFmtId="0" fontId="2" fillId="3" borderId="5" xfId="1" applyFont="1" applyFill="1" applyBorder="1" applyAlignment="1">
      <alignment vertical="center"/>
    </xf>
    <xf numFmtId="0" fontId="2"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5" fontId="2" fillId="3" borderId="5" xfId="1" applyNumberFormat="1" applyFont="1" applyFill="1" applyBorder="1" applyAlignment="1">
      <alignment horizontal="right" vertical="center" wrapText="1"/>
    </xf>
    <xf numFmtId="0" fontId="2" fillId="3" borderId="5" xfId="1" applyFont="1" applyFill="1" applyBorder="1" applyAlignment="1">
      <alignment wrapText="1"/>
    </xf>
    <xf numFmtId="0" fontId="2" fillId="3" borderId="1" xfId="0" applyFont="1" applyFill="1" applyBorder="1" applyAlignment="1">
      <alignment horizontal="left" vertical="center"/>
    </xf>
    <xf numFmtId="165" fontId="2" fillId="3" borderId="5" xfId="1" applyNumberFormat="1" applyFont="1" applyFill="1" applyBorder="1" applyAlignment="1">
      <alignment horizontal="right"/>
    </xf>
    <xf numFmtId="4" fontId="2" fillId="3" borderId="1" xfId="1" applyNumberFormat="1" applyFont="1" applyFill="1" applyBorder="1" applyAlignment="1">
      <alignment horizontal="center" vertical="center"/>
    </xf>
    <xf numFmtId="0" fontId="2" fillId="8" borderId="1" xfId="1" applyFont="1" applyFill="1" applyBorder="1" applyAlignment="1">
      <alignment horizontal="center" vertical="center"/>
    </xf>
    <xf numFmtId="0" fontId="2" fillId="8" borderId="1" xfId="1" applyFont="1" applyFill="1" applyBorder="1" applyAlignment="1">
      <alignment horizontal="left" vertical="center" wrapText="1"/>
    </xf>
    <xf numFmtId="0" fontId="2" fillId="8" borderId="1" xfId="1" applyFont="1" applyFill="1" applyBorder="1" applyAlignment="1">
      <alignment horizontal="center"/>
    </xf>
    <xf numFmtId="165" fontId="2" fillId="8" borderId="1" xfId="1" applyNumberFormat="1" applyFont="1" applyFill="1" applyBorder="1" applyAlignment="1">
      <alignment horizontal="center" vertical="center"/>
    </xf>
    <xf numFmtId="3" fontId="2" fillId="8" borderId="1" xfId="1"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165" fontId="2" fillId="8" borderId="1" xfId="1" applyNumberFormat="1" applyFont="1" applyFill="1" applyBorder="1" applyAlignment="1">
      <alignment horizontal="right" vertical="center"/>
    </xf>
    <xf numFmtId="165" fontId="2" fillId="8" borderId="5" xfId="1" applyNumberFormat="1" applyFont="1" applyFill="1" applyBorder="1" applyAlignment="1">
      <alignment horizontal="right" vertical="center"/>
    </xf>
    <xf numFmtId="165" fontId="2" fillId="8" borderId="5" xfId="1" applyNumberFormat="1" applyFont="1" applyFill="1" applyBorder="1" applyAlignment="1">
      <alignment horizontal="left" vertical="center"/>
    </xf>
    <xf numFmtId="0" fontId="2" fillId="8" borderId="0" xfId="1" applyFont="1" applyFill="1"/>
    <xf numFmtId="0" fontId="2" fillId="8" borderId="5" xfId="1" applyFont="1" applyFill="1" applyBorder="1" applyAlignment="1">
      <alignment horizontal="left"/>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xf>
    <xf numFmtId="164" fontId="2" fillId="8" borderId="1" xfId="0" applyNumberFormat="1" applyFont="1" applyFill="1" applyBorder="1" applyAlignment="1">
      <alignment horizontal="center" vertical="center"/>
    </xf>
    <xf numFmtId="0" fontId="2" fillId="8" borderId="5" xfId="1" applyFont="1" applyFill="1" applyBorder="1"/>
    <xf numFmtId="0" fontId="2" fillId="3" borderId="1" xfId="1" applyFont="1" applyFill="1" applyBorder="1" applyAlignment="1">
      <alignment horizontal="center" wrapText="1"/>
    </xf>
    <xf numFmtId="0" fontId="3" fillId="9" borderId="1" xfId="1" applyFont="1" applyFill="1" applyBorder="1" applyAlignment="1">
      <alignment vertical="center" wrapText="1"/>
    </xf>
    <xf numFmtId="165" fontId="2" fillId="9" borderId="1" xfId="1" applyNumberFormat="1" applyFont="1" applyFill="1" applyBorder="1" applyAlignment="1">
      <alignment horizontal="center" vertical="center"/>
    </xf>
    <xf numFmtId="164" fontId="2" fillId="9" borderId="1" xfId="0" applyNumberFormat="1" applyFont="1" applyFill="1" applyBorder="1" applyAlignment="1">
      <alignment horizontal="center" vertical="center"/>
    </xf>
    <xf numFmtId="165" fontId="8" fillId="9" borderId="1" xfId="1" applyNumberFormat="1" applyFont="1" applyFill="1" applyBorder="1" applyAlignment="1">
      <alignment horizontal="center" vertical="center"/>
    </xf>
    <xf numFmtId="4" fontId="2" fillId="9" borderId="1" xfId="1" applyNumberFormat="1" applyFont="1" applyFill="1" applyBorder="1" applyAlignment="1">
      <alignment horizontal="center" vertical="center"/>
    </xf>
    <xf numFmtId="164" fontId="8"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4" fontId="3" fillId="9" borderId="1" xfId="1" applyNumberFormat="1" applyFont="1" applyFill="1" applyBorder="1" applyAlignment="1">
      <alignment horizontal="center" vertical="center"/>
    </xf>
    <xf numFmtId="165" fontId="3" fillId="9" borderId="1" xfId="1" applyNumberFormat="1" applyFont="1" applyFill="1" applyBorder="1" applyAlignment="1">
      <alignment horizontal="center" vertical="center"/>
    </xf>
    <xf numFmtId="164" fontId="2" fillId="9" borderId="1" xfId="0" applyNumberFormat="1" applyFont="1" applyFill="1" applyBorder="1" applyAlignment="1">
      <alignment horizontal="center" vertical="center" wrapText="1"/>
    </xf>
    <xf numFmtId="165" fontId="2" fillId="9" borderId="1" xfId="1" applyNumberFormat="1" applyFont="1" applyFill="1" applyBorder="1" applyAlignment="1">
      <alignment horizontal="center" vertical="center" wrapText="1"/>
    </xf>
    <xf numFmtId="0" fontId="3" fillId="9" borderId="1" xfId="1" applyFont="1" applyFill="1" applyBorder="1" applyAlignment="1">
      <alignment horizontal="center" vertical="center"/>
    </xf>
    <xf numFmtId="0" fontId="2" fillId="9" borderId="0" xfId="1" applyFont="1" applyFill="1" applyAlignment="1">
      <alignment horizontal="center" vertical="center"/>
    </xf>
    <xf numFmtId="165" fontId="8" fillId="8" borderId="1" xfId="1" applyNumberFormat="1" applyFont="1" applyFill="1" applyBorder="1" applyAlignment="1">
      <alignment horizontal="center" vertical="center"/>
    </xf>
    <xf numFmtId="3" fontId="3" fillId="10" borderId="1" xfId="1" applyNumberFormat="1" applyFont="1" applyFill="1" applyBorder="1" applyAlignment="1">
      <alignment horizontal="left" vertical="center" wrapText="1"/>
    </xf>
    <xf numFmtId="3" fontId="2" fillId="10" borderId="1" xfId="1" applyNumberFormat="1" applyFont="1" applyFill="1" applyBorder="1" applyAlignment="1">
      <alignment horizontal="center" vertical="center" wrapText="1"/>
    </xf>
    <xf numFmtId="3" fontId="2" fillId="10" borderId="1" xfId="1" applyNumberFormat="1" applyFont="1" applyFill="1" applyBorder="1" applyAlignment="1">
      <alignment horizontal="center" vertical="center"/>
    </xf>
    <xf numFmtId="4" fontId="3" fillId="10" borderId="1" xfId="1" applyNumberFormat="1" applyFont="1" applyFill="1" applyBorder="1" applyAlignment="1">
      <alignment horizontal="center" vertical="center"/>
    </xf>
    <xf numFmtId="3" fontId="3" fillId="10" borderId="1" xfId="1" applyNumberFormat="1" applyFont="1" applyFill="1" applyBorder="1" applyAlignment="1">
      <alignment horizontal="center" vertical="center"/>
    </xf>
    <xf numFmtId="165" fontId="3" fillId="10" borderId="1" xfId="1" applyNumberFormat="1" applyFont="1" applyFill="1" applyBorder="1" applyAlignment="1">
      <alignment horizontal="center" vertical="center"/>
    </xf>
    <xf numFmtId="165" fontId="2" fillId="10" borderId="0" xfId="1" applyNumberFormat="1" applyFont="1" applyFill="1" applyAlignment="1">
      <alignment horizontal="center" vertical="center"/>
    </xf>
    <xf numFmtId="0" fontId="3" fillId="0" borderId="5" xfId="1" applyFont="1" applyBorder="1" applyAlignment="1">
      <alignment horizontal="left" vertical="center" wrapText="1"/>
    </xf>
    <xf numFmtId="0" fontId="3" fillId="0" borderId="1" xfId="1" applyFont="1" applyBorder="1" applyAlignment="1">
      <alignment vertical="center" wrapText="1"/>
    </xf>
    <xf numFmtId="3" fontId="3" fillId="0" borderId="1" xfId="1" applyNumberFormat="1" applyFont="1" applyBorder="1" applyAlignment="1">
      <alignment horizontal="left" vertical="center" wrapText="1"/>
    </xf>
    <xf numFmtId="0" fontId="3" fillId="0" borderId="1" xfId="1" applyFont="1" applyBorder="1" applyAlignment="1">
      <alignment horizontal="center" vertical="center" wrapText="1"/>
    </xf>
    <xf numFmtId="165" fontId="2" fillId="0" borderId="1" xfId="1" applyNumberFormat="1" applyFont="1" applyBorder="1" applyAlignment="1">
      <alignment horizontal="center" vertical="center" wrapText="1"/>
    </xf>
    <xf numFmtId="165" fontId="2" fillId="0" borderId="5" xfId="1" applyNumberFormat="1" applyFont="1" applyBorder="1" applyAlignment="1">
      <alignment horizontal="right" wrapText="1"/>
    </xf>
    <xf numFmtId="165" fontId="2" fillId="0" borderId="5" xfId="1" applyNumberFormat="1" applyFont="1" applyBorder="1" applyAlignment="1">
      <alignment horizontal="right" vertical="center" wrapText="1"/>
    </xf>
    <xf numFmtId="4" fontId="2" fillId="0" borderId="1" xfId="1" applyNumberFormat="1" applyFont="1" applyBorder="1" applyAlignment="1">
      <alignment horizontal="center" vertical="center"/>
    </xf>
    <xf numFmtId="165" fontId="2" fillId="0" borderId="5" xfId="1" applyNumberFormat="1" applyFont="1" applyBorder="1" applyAlignment="1">
      <alignment horizontal="right"/>
    </xf>
    <xf numFmtId="0" fontId="2" fillId="0" borderId="5" xfId="1" applyFont="1" applyBorder="1" applyAlignment="1">
      <alignment horizontal="left"/>
    </xf>
    <xf numFmtId="0" fontId="2" fillId="0" borderId="1" xfId="0" applyFont="1" applyBorder="1" applyAlignment="1">
      <alignment horizontal="left" vertical="center"/>
    </xf>
    <xf numFmtId="0" fontId="2" fillId="0" borderId="1" xfId="1"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5" xfId="1" applyFont="1" applyBorder="1" applyAlignment="1">
      <alignment wrapText="1"/>
    </xf>
    <xf numFmtId="3" fontId="8" fillId="10" borderId="1" xfId="1" applyNumberFormat="1" applyFont="1" applyFill="1" applyBorder="1" applyAlignment="1">
      <alignment horizontal="center" vertical="center"/>
    </xf>
    <xf numFmtId="0" fontId="8" fillId="7" borderId="5" xfId="1" applyFont="1" applyFill="1" applyBorder="1"/>
    <xf numFmtId="0" fontId="8" fillId="7" borderId="0" xfId="1" applyFont="1" applyFill="1"/>
    <xf numFmtId="0" fontId="8" fillId="7" borderId="0" xfId="1" applyFont="1" applyFill="1" applyAlignment="1">
      <alignment vertical="center"/>
    </xf>
    <xf numFmtId="0" fontId="8" fillId="7" borderId="5" xfId="1" applyFont="1" applyFill="1" applyBorder="1" applyAlignment="1">
      <alignment vertical="center"/>
    </xf>
    <xf numFmtId="0" fontId="8" fillId="7" borderId="1" xfId="0" applyFont="1" applyFill="1" applyBorder="1" applyAlignment="1">
      <alignment horizontal="center" vertical="center"/>
    </xf>
    <xf numFmtId="164" fontId="8" fillId="7" borderId="1" xfId="0" applyNumberFormat="1" applyFont="1" applyFill="1" applyBorder="1" applyAlignment="1">
      <alignment horizontal="center" vertical="center"/>
    </xf>
    <xf numFmtId="0" fontId="8" fillId="7" borderId="1" xfId="0" applyFont="1" applyFill="1" applyBorder="1" applyAlignment="1">
      <alignment horizontal="left" vertical="center" wrapText="1"/>
    </xf>
    <xf numFmtId="0" fontId="8" fillId="9" borderId="1" xfId="0" applyFont="1" applyFill="1" applyBorder="1" applyAlignment="1">
      <alignment horizontal="center" vertical="center"/>
    </xf>
    <xf numFmtId="0" fontId="8" fillId="7" borderId="1" xfId="0" applyFont="1" applyFill="1" applyBorder="1" applyAlignment="1">
      <alignment horizontal="left" vertical="center"/>
    </xf>
    <xf numFmtId="0" fontId="8" fillId="7" borderId="1" xfId="1" applyFont="1" applyFill="1" applyBorder="1" applyAlignment="1">
      <alignment horizontal="center" vertical="center" wrapText="1"/>
    </xf>
    <xf numFmtId="0" fontId="8" fillId="7" borderId="1" xfId="0"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164" fontId="8" fillId="9" borderId="1" xfId="0" applyNumberFormat="1" applyFont="1" applyFill="1" applyBorder="1" applyAlignment="1">
      <alignment horizontal="center" vertical="center" wrapText="1"/>
    </xf>
    <xf numFmtId="0" fontId="8" fillId="7" borderId="5" xfId="1" applyFont="1" applyFill="1" applyBorder="1" applyAlignment="1">
      <alignment wrapText="1"/>
    </xf>
    <xf numFmtId="0" fontId="8" fillId="7" borderId="0" xfId="1" applyFont="1" applyFill="1" applyAlignment="1">
      <alignment wrapText="1"/>
    </xf>
    <xf numFmtId="0" fontId="8" fillId="0" borderId="1" xfId="1" applyFont="1" applyBorder="1" applyAlignment="1">
      <alignment horizontal="center" vertical="center"/>
    </xf>
    <xf numFmtId="0" fontId="8" fillId="0" borderId="1" xfId="1" applyFont="1" applyBorder="1" applyAlignment="1">
      <alignment horizontal="left" vertical="center" wrapText="1"/>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3" fontId="8" fillId="0" borderId="1" xfId="1" applyNumberFormat="1" applyFont="1" applyBorder="1" applyAlignment="1">
      <alignment horizontal="center" vertical="center"/>
    </xf>
    <xf numFmtId="3" fontId="8" fillId="0" borderId="1" xfId="1" applyNumberFormat="1" applyFont="1" applyBorder="1" applyAlignment="1">
      <alignment horizontal="center" vertical="center" wrapText="1"/>
    </xf>
    <xf numFmtId="165" fontId="8" fillId="0" borderId="1" xfId="1" applyNumberFormat="1" applyFont="1" applyBorder="1" applyAlignment="1">
      <alignment horizontal="center" vertical="center"/>
    </xf>
    <xf numFmtId="165" fontId="8" fillId="0" borderId="1" xfId="1" applyNumberFormat="1" applyFont="1" applyBorder="1" applyAlignment="1">
      <alignment horizontal="right" vertical="center"/>
    </xf>
    <xf numFmtId="0" fontId="8" fillId="0" borderId="5" xfId="1" applyFont="1" applyBorder="1"/>
    <xf numFmtId="0" fontId="8" fillId="0" borderId="0" xfId="1" applyFont="1"/>
    <xf numFmtId="0" fontId="8" fillId="0" borderId="1" xfId="0" applyFont="1" applyBorder="1" applyAlignment="1">
      <alignment horizontal="left" vertical="center" wrapText="1"/>
    </xf>
    <xf numFmtId="0" fontId="8" fillId="0" borderId="1" xfId="1" applyFont="1" applyBorder="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1" applyFont="1"/>
    <xf numFmtId="0" fontId="2" fillId="0" borderId="1" xfId="1" applyFont="1" applyBorder="1" applyAlignment="1">
      <alignment horizontal="center" wrapText="1"/>
    </xf>
    <xf numFmtId="0" fontId="5" fillId="0" borderId="8" xfId="0" applyFont="1" applyBorder="1" applyAlignment="1">
      <alignment vertical="center"/>
    </xf>
    <xf numFmtId="3" fontId="2" fillId="0" borderId="0" xfId="1" applyNumberFormat="1" applyFont="1" applyAlignment="1">
      <alignment horizontal="center" vertical="center"/>
    </xf>
    <xf numFmtId="0" fontId="2" fillId="11" borderId="1" xfId="1" applyFont="1" applyFill="1" applyBorder="1" applyAlignment="1">
      <alignment horizontal="center" vertical="center"/>
    </xf>
    <xf numFmtId="0" fontId="2" fillId="11" borderId="1" xfId="1" applyFont="1" applyFill="1" applyBorder="1" applyAlignment="1">
      <alignment horizontal="left" vertical="center" wrapText="1"/>
    </xf>
    <xf numFmtId="0" fontId="2" fillId="11" borderId="1" xfId="1" applyFont="1" applyFill="1" applyBorder="1" applyAlignment="1">
      <alignment horizontal="center"/>
    </xf>
    <xf numFmtId="165" fontId="2" fillId="11" borderId="1" xfId="1" applyNumberFormat="1" applyFont="1" applyFill="1" applyBorder="1" applyAlignment="1">
      <alignment horizontal="center" vertical="center"/>
    </xf>
    <xf numFmtId="3" fontId="2" fillId="11" borderId="1" xfId="1" applyNumberFormat="1" applyFont="1" applyFill="1" applyBorder="1" applyAlignment="1">
      <alignment horizontal="center" vertical="center"/>
    </xf>
    <xf numFmtId="3" fontId="2" fillId="11" borderId="1" xfId="1" applyNumberFormat="1" applyFont="1" applyFill="1" applyBorder="1" applyAlignment="1">
      <alignment horizontal="center" vertical="center" wrapText="1"/>
    </xf>
    <xf numFmtId="165" fontId="2" fillId="11" borderId="1" xfId="1" applyNumberFormat="1" applyFont="1" applyFill="1" applyBorder="1" applyAlignment="1">
      <alignment horizontal="right" vertical="center"/>
    </xf>
    <xf numFmtId="0" fontId="2" fillId="11" borderId="5" xfId="1" applyFont="1" applyFill="1" applyBorder="1"/>
    <xf numFmtId="0" fontId="2" fillId="11" borderId="0" xfId="1" applyFont="1" applyFill="1"/>
    <xf numFmtId="0" fontId="2" fillId="11" borderId="0" xfId="1" applyFont="1" applyFill="1" applyAlignment="1">
      <alignment vertical="center"/>
    </xf>
    <xf numFmtId="0" fontId="2" fillId="11" borderId="1" xfId="0" applyFont="1" applyFill="1" applyBorder="1" applyAlignment="1">
      <alignment horizontal="left" vertical="center" wrapText="1"/>
    </xf>
    <xf numFmtId="0" fontId="2" fillId="11" borderId="1" xfId="0" applyFont="1" applyFill="1" applyBorder="1" applyAlignment="1">
      <alignment horizontal="center" vertical="center"/>
    </xf>
    <xf numFmtId="164" fontId="2" fillId="11" borderId="1" xfId="0" applyNumberFormat="1" applyFont="1" applyFill="1" applyBorder="1" applyAlignment="1">
      <alignment horizontal="center" vertical="center"/>
    </xf>
    <xf numFmtId="165" fontId="2" fillId="11" borderId="1" xfId="1" applyNumberFormat="1" applyFont="1" applyFill="1" applyBorder="1" applyAlignment="1">
      <alignment horizontal="center" vertical="center" wrapText="1"/>
    </xf>
    <xf numFmtId="0" fontId="2" fillId="11" borderId="5" xfId="1" applyFont="1" applyFill="1" applyBorder="1" applyAlignment="1">
      <alignment vertical="center"/>
    </xf>
    <xf numFmtId="0" fontId="2" fillId="11" borderId="1" xfId="1" applyFont="1" applyFill="1" applyBorder="1"/>
    <xf numFmtId="3" fontId="3" fillId="9" borderId="1" xfId="1" applyNumberFormat="1" applyFont="1" applyFill="1" applyBorder="1" applyAlignment="1">
      <alignment horizontal="left" vertical="center" wrapText="1"/>
    </xf>
    <xf numFmtId="3" fontId="2" fillId="9" borderId="1" xfId="1" applyNumberFormat="1" applyFont="1" applyFill="1" applyBorder="1" applyAlignment="1">
      <alignment horizontal="center" vertical="center"/>
    </xf>
    <xf numFmtId="3" fontId="2" fillId="9"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xf>
    <xf numFmtId="165" fontId="2" fillId="9" borderId="0" xfId="1" applyNumberFormat="1" applyFont="1" applyFill="1" applyAlignment="1">
      <alignment horizontal="center" vertical="center"/>
    </xf>
    <xf numFmtId="0" fontId="5" fillId="9" borderId="8" xfId="0" applyFont="1" applyFill="1" applyBorder="1" applyAlignment="1">
      <alignment vertical="center"/>
    </xf>
    <xf numFmtId="0" fontId="2" fillId="9" borderId="1" xfId="1" applyFont="1" applyFill="1" applyBorder="1"/>
    <xf numFmtId="3" fontId="8" fillId="9" borderId="1"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3" fontId="2" fillId="0" borderId="2" xfId="1" applyNumberFormat="1" applyFont="1" applyBorder="1" applyAlignment="1">
      <alignment horizontal="center" vertical="center" wrapText="1"/>
    </xf>
    <xf numFmtId="0" fontId="2" fillId="0" borderId="0" xfId="1" applyFont="1" applyAlignment="1">
      <alignment vertical="center" wrapText="1"/>
    </xf>
    <xf numFmtId="0" fontId="12" fillId="0" borderId="0" xfId="1" applyFont="1"/>
    <xf numFmtId="3"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0" fontId="9" fillId="2" borderId="1" xfId="2" applyFont="1" applyFill="1" applyBorder="1" applyAlignment="1">
      <alignment horizontal="center" vertical="center"/>
    </xf>
    <xf numFmtId="0" fontId="9" fillId="2" borderId="1"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0" xfId="2" applyFont="1" applyFill="1" applyAlignment="1">
      <alignment vertical="center" wrapText="1"/>
    </xf>
    <xf numFmtId="3" fontId="3" fillId="2" borderId="0" xfId="2" applyNumberFormat="1" applyFont="1" applyFill="1" applyAlignment="1">
      <alignment horizontal="right" vertical="center"/>
    </xf>
    <xf numFmtId="0" fontId="9" fillId="0" borderId="0" xfId="4" applyFont="1"/>
    <xf numFmtId="167" fontId="9" fillId="0" borderId="0" xfId="4" applyNumberFormat="1" applyFont="1"/>
    <xf numFmtId="0" fontId="9" fillId="0" borderId="0" xfId="4" applyFont="1" applyAlignment="1">
      <alignment vertical="center"/>
    </xf>
    <xf numFmtId="0" fontId="2" fillId="0" borderId="1" xfId="1" applyFont="1" applyFill="1" applyBorder="1" applyAlignment="1">
      <alignment horizontal="center" vertical="center"/>
    </xf>
    <xf numFmtId="165"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center" vertical="center"/>
    </xf>
    <xf numFmtId="165" fontId="2" fillId="0" borderId="1" xfId="1" applyNumberFormat="1" applyFont="1" applyFill="1" applyBorder="1" applyAlignment="1">
      <alignment horizontal="right" vertical="center"/>
    </xf>
    <xf numFmtId="0" fontId="2" fillId="0" borderId="0" xfId="1" applyFont="1" applyFill="1" applyAlignment="1">
      <alignment vertical="center"/>
    </xf>
    <xf numFmtId="0" fontId="2" fillId="0" borderId="1" xfId="1" applyFont="1" applyFill="1" applyBorder="1" applyAlignment="1">
      <alignment horizontal="center" vertical="center"/>
    </xf>
    <xf numFmtId="0" fontId="2" fillId="0" borderId="1" xfId="1" applyFont="1" applyFill="1" applyBorder="1" applyAlignment="1">
      <alignment horizontal="left" vertical="center" wrapText="1"/>
    </xf>
    <xf numFmtId="3" fontId="2" fillId="0" borderId="1" xfId="1" applyNumberFormat="1" applyFont="1" applyFill="1" applyBorder="1" applyAlignment="1">
      <alignment horizontal="center" vertical="center" wrapText="1"/>
    </xf>
    <xf numFmtId="0" fontId="2" fillId="0" borderId="1" xfId="1" applyFont="1" applyFill="1" applyBorder="1" applyAlignment="1">
      <alignment vertical="center"/>
    </xf>
    <xf numFmtId="0" fontId="10" fillId="0" borderId="0" xfId="1" applyFont="1" applyFill="1" applyAlignment="1">
      <alignment vertical="center"/>
    </xf>
    <xf numFmtId="0" fontId="3" fillId="0" borderId="0" xfId="1" applyFont="1" applyFill="1" applyAlignment="1">
      <alignment vertical="center"/>
    </xf>
    <xf numFmtId="0" fontId="3" fillId="0" borderId="1" xfId="1" applyFont="1" applyFill="1" applyBorder="1" applyAlignment="1">
      <alignment vertical="center" wrapText="1"/>
    </xf>
    <xf numFmtId="3" fontId="3" fillId="0" borderId="1" xfId="1"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1" xfId="1" applyFont="1" applyFill="1" applyBorder="1" applyAlignment="1">
      <alignment vertical="center" wrapText="1"/>
    </xf>
    <xf numFmtId="3"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165" fontId="3" fillId="0" borderId="1" xfId="1" applyNumberFormat="1" applyFont="1" applyFill="1" applyBorder="1" applyAlignment="1">
      <alignment horizontal="center" vertical="center"/>
    </xf>
    <xf numFmtId="3"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xf>
    <xf numFmtId="4" fontId="3" fillId="0" borderId="1" xfId="1" applyNumberFormat="1" applyFont="1" applyFill="1" applyBorder="1" applyAlignment="1">
      <alignment horizontal="center" vertical="center"/>
    </xf>
    <xf numFmtId="165" fontId="2" fillId="0" borderId="0" xfId="1" applyNumberFormat="1" applyFont="1" applyFill="1" applyAlignment="1">
      <alignment horizontal="center" vertical="center"/>
    </xf>
    <xf numFmtId="0" fontId="2" fillId="0" borderId="0" xfId="1" applyFont="1" applyFill="1" applyAlignment="1">
      <alignment horizontal="center" vertical="center"/>
    </xf>
    <xf numFmtId="0" fontId="2" fillId="0" borderId="0" xfId="1" applyFont="1" applyFill="1" applyAlignment="1">
      <alignment horizontal="left" vertical="center" wrapText="1"/>
    </xf>
    <xf numFmtId="0" fontId="2" fillId="0" borderId="0" xfId="1" applyFont="1" applyFill="1"/>
    <xf numFmtId="3" fontId="2" fillId="0" borderId="1" xfId="1" applyNumberFormat="1" applyFont="1" applyFill="1" applyBorder="1" applyAlignment="1">
      <alignment vertical="center" wrapText="1"/>
    </xf>
    <xf numFmtId="0" fontId="5" fillId="0" borderId="8" xfId="0" applyFont="1" applyFill="1" applyBorder="1" applyAlignment="1">
      <alignment vertical="center"/>
    </xf>
    <xf numFmtId="0" fontId="10" fillId="0" borderId="0" xfId="1" applyFont="1" applyFill="1"/>
    <xf numFmtId="0" fontId="3" fillId="0" borderId="0" xfId="1" applyFont="1" applyFill="1"/>
    <xf numFmtId="0" fontId="2" fillId="0" borderId="1" xfId="1" applyFont="1" applyFill="1" applyBorder="1" applyAlignment="1">
      <alignment horizontal="center"/>
    </xf>
    <xf numFmtId="3" fontId="2" fillId="0" borderId="1" xfId="1" applyNumberFormat="1" applyFont="1" applyFill="1" applyBorder="1" applyAlignment="1">
      <alignment horizontal="left" vertical="center" wrapText="1"/>
    </xf>
    <xf numFmtId="0" fontId="2" fillId="0" borderId="0" xfId="1" applyFont="1" applyFill="1" applyAlignment="1">
      <alignment wrapText="1"/>
    </xf>
    <xf numFmtId="0" fontId="2" fillId="0" borderId="1" xfId="1" applyFont="1" applyFill="1" applyBorder="1" applyAlignment="1">
      <alignment horizontal="center" wrapText="1"/>
    </xf>
    <xf numFmtId="0" fontId="3" fillId="0" borderId="1" xfId="1" applyFont="1" applyFill="1" applyBorder="1" applyAlignment="1">
      <alignment horizontal="center"/>
    </xf>
    <xf numFmtId="0" fontId="2" fillId="0" borderId="0" xfId="1" applyFont="1" applyFill="1" applyAlignment="1">
      <alignment horizontal="center"/>
    </xf>
    <xf numFmtId="3" fontId="2" fillId="0" borderId="1" xfId="1" applyNumberFormat="1" applyFont="1" applyFill="1" applyBorder="1" applyAlignment="1">
      <alignment horizontal="center" vertical="center" wrapText="1"/>
    </xf>
    <xf numFmtId="3" fontId="2" fillId="0" borderId="1"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left" vertical="center" wrapText="1"/>
    </xf>
    <xf numFmtId="3" fontId="2" fillId="0" borderId="3" xfId="1" applyNumberFormat="1" applyFont="1" applyFill="1" applyBorder="1" applyAlignment="1">
      <alignment horizontal="center" vertical="center" wrapText="1"/>
    </xf>
    <xf numFmtId="165" fontId="2" fillId="0" borderId="3" xfId="1" applyNumberFormat="1" applyFont="1" applyFill="1" applyBorder="1" applyAlignment="1">
      <alignment horizontal="center" vertical="center"/>
    </xf>
    <xf numFmtId="168" fontId="3" fillId="0" borderId="1" xfId="5" applyNumberFormat="1" applyFont="1" applyBorder="1" applyAlignment="1">
      <alignment horizontal="center" vertical="center"/>
    </xf>
    <xf numFmtId="3" fontId="2" fillId="0" borderId="1"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1" applyFont="1" applyFill="1" applyBorder="1" applyAlignment="1">
      <alignment horizontal="center" vertical="center"/>
    </xf>
    <xf numFmtId="165" fontId="2" fillId="0" borderId="2" xfId="1" applyNumberFormat="1" applyFont="1" applyBorder="1" applyAlignment="1">
      <alignment horizontal="center" vertical="center"/>
    </xf>
    <xf numFmtId="0" fontId="2" fillId="0" borderId="2" xfId="1" applyFont="1" applyBorder="1" applyAlignment="1">
      <alignment horizont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2" fillId="0" borderId="1" xfId="0" applyFont="1" applyBorder="1" applyAlignment="1">
      <alignment horizontal="left" vertical="center" wrapText="1"/>
    </xf>
    <xf numFmtId="165" fontId="2" fillId="0" borderId="1" xfId="1" applyNumberFormat="1" applyFont="1" applyBorder="1" applyAlignment="1">
      <alignment horizontal="center" vertical="center"/>
    </xf>
    <xf numFmtId="0" fontId="3"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0" applyFont="1" applyFill="1" applyBorder="1" applyAlignment="1">
      <alignment horizontal="left" vertical="center" wrapText="1"/>
    </xf>
    <xf numFmtId="3" fontId="2" fillId="0" borderId="1" xfId="1" applyNumberFormat="1" applyFont="1" applyFill="1" applyBorder="1" applyAlignment="1">
      <alignment horizontal="center" vertical="center"/>
    </xf>
    <xf numFmtId="3" fontId="2" fillId="0" borderId="2" xfId="1" applyNumberFormat="1" applyFont="1" applyBorder="1" applyAlignment="1">
      <alignment horizontal="center" vertical="center" wrapText="1"/>
    </xf>
    <xf numFmtId="3" fontId="2" fillId="0" borderId="1" xfId="1" applyNumberFormat="1" applyFont="1" applyBorder="1" applyAlignment="1">
      <alignment horizontal="center" vertical="center" wrapText="1"/>
    </xf>
    <xf numFmtId="3" fontId="2" fillId="0" borderId="1" xfId="0" applyNumberFormat="1" applyFont="1" applyBorder="1" applyAlignment="1">
      <alignment horizontal="center" vertical="center"/>
    </xf>
    <xf numFmtId="3" fontId="2" fillId="0" borderId="1" xfId="1" applyNumberFormat="1" applyFont="1" applyBorder="1" applyAlignment="1">
      <alignment horizontal="center" vertical="center"/>
    </xf>
    <xf numFmtId="0" fontId="2" fillId="0" borderId="1" xfId="1" applyFont="1" applyBorder="1" applyAlignment="1">
      <alignment horizontal="center"/>
    </xf>
    <xf numFmtId="3" fontId="2" fillId="0" borderId="2" xfId="1" applyNumberFormat="1" applyFont="1" applyBorder="1" applyAlignment="1">
      <alignment horizontal="center" vertical="center"/>
    </xf>
    <xf numFmtId="0" fontId="9" fillId="0" borderId="0" xfId="4" applyFont="1" applyAlignment="1">
      <alignment horizontal="center"/>
    </xf>
    <xf numFmtId="167" fontId="9" fillId="0" borderId="0" xfId="4" applyNumberFormat="1" applyFont="1" applyAlignment="1">
      <alignment horizontal="center"/>
    </xf>
    <xf numFmtId="0" fontId="3" fillId="0" borderId="3" xfId="1" applyFont="1" applyBorder="1" applyAlignment="1">
      <alignment horizontal="center" vertical="center"/>
    </xf>
    <xf numFmtId="0" fontId="3" fillId="0" borderId="3" xfId="1" applyFont="1" applyBorder="1" applyAlignment="1">
      <alignment vertical="center" wrapText="1"/>
    </xf>
    <xf numFmtId="3" fontId="3" fillId="0" borderId="3" xfId="1" applyNumberFormat="1" applyFont="1" applyBorder="1" applyAlignment="1">
      <alignment horizontal="left" vertical="center" wrapText="1"/>
    </xf>
    <xf numFmtId="0" fontId="9" fillId="2" borderId="8" xfId="2" applyFont="1" applyFill="1" applyBorder="1" applyAlignment="1">
      <alignment horizontal="center"/>
    </xf>
    <xf numFmtId="3" fontId="9" fillId="2" borderId="8" xfId="2" applyNumberFormat="1" applyFont="1" applyFill="1" applyBorder="1" applyAlignment="1">
      <alignment horizontal="center"/>
    </xf>
    <xf numFmtId="3" fontId="9" fillId="2" borderId="1" xfId="2" applyNumberFormat="1" applyFont="1" applyFill="1" applyBorder="1" applyAlignment="1">
      <alignment horizontal="center" vertical="center" wrapText="1"/>
    </xf>
    <xf numFmtId="3" fontId="10" fillId="2" borderId="1" xfId="2" applyNumberFormat="1" applyFont="1" applyFill="1" applyBorder="1" applyAlignment="1">
      <alignment horizontal="right" vertical="center"/>
    </xf>
    <xf numFmtId="3" fontId="9" fillId="2" borderId="1" xfId="2" applyNumberFormat="1" applyFont="1" applyFill="1" applyBorder="1" applyAlignment="1">
      <alignment horizontal="right" vertical="center"/>
    </xf>
    <xf numFmtId="3" fontId="9" fillId="2" borderId="0" xfId="2" applyNumberFormat="1" applyFont="1" applyFill="1" applyAlignment="1">
      <alignment horizontal="right" vertical="center"/>
    </xf>
    <xf numFmtId="0" fontId="10" fillId="2" borderId="1" xfId="2" applyFont="1" applyFill="1" applyBorder="1" applyAlignment="1">
      <alignment horizontal="center" vertical="center"/>
    </xf>
    <xf numFmtId="0" fontId="10" fillId="2" borderId="1" xfId="1" applyFont="1" applyFill="1" applyBorder="1" applyAlignment="1">
      <alignment horizontal="center" vertical="center" wrapText="1"/>
    </xf>
    <xf numFmtId="165" fontId="10" fillId="2" borderId="1" xfId="1" applyNumberFormat="1" applyFont="1" applyFill="1" applyBorder="1" applyAlignment="1">
      <alignment horizontal="center" vertical="center"/>
    </xf>
    <xf numFmtId="0" fontId="10" fillId="2" borderId="1" xfId="2" applyFont="1" applyFill="1" applyBorder="1" applyAlignment="1">
      <alignment horizontal="left" vertical="center"/>
    </xf>
    <xf numFmtId="0" fontId="17" fillId="2" borderId="0" xfId="2" applyFont="1" applyFill="1"/>
    <xf numFmtId="0" fontId="17" fillId="0" borderId="0" xfId="2" applyFont="1"/>
    <xf numFmtId="0" fontId="10" fillId="2" borderId="1" xfId="2" applyFont="1" applyFill="1" applyBorder="1" applyAlignment="1">
      <alignment horizontal="left" vertical="center" wrapText="1"/>
    </xf>
    <xf numFmtId="0" fontId="18" fillId="2" borderId="0" xfId="2" applyFont="1" applyFill="1"/>
    <xf numFmtId="0" fontId="9" fillId="0" borderId="0" xfId="2" applyFont="1" applyBorder="1" applyAlignment="1">
      <alignment horizontal="center" vertical="center" wrapText="1"/>
    </xf>
    <xf numFmtId="0" fontId="9" fillId="2" borderId="0" xfId="2" applyFont="1" applyFill="1" applyBorder="1" applyAlignment="1">
      <alignment vertical="center"/>
    </xf>
    <xf numFmtId="0" fontId="9" fillId="2" borderId="0" xfId="2" applyFont="1" applyFill="1" applyBorder="1" applyAlignment="1">
      <alignment horizontal="center" vertical="center"/>
    </xf>
    <xf numFmtId="3" fontId="9" fillId="2" borderId="0" xfId="2" applyNumberFormat="1" applyFont="1" applyFill="1" applyBorder="1" applyAlignment="1">
      <alignment horizontal="center" vertical="center"/>
    </xf>
    <xf numFmtId="0" fontId="19" fillId="2" borderId="0" xfId="2" applyFont="1" applyFill="1" applyBorder="1" applyAlignment="1">
      <alignment horizontal="center" vertical="center"/>
    </xf>
    <xf numFmtId="0" fontId="9" fillId="2" borderId="0" xfId="2" applyFont="1" applyFill="1" applyBorder="1" applyAlignment="1">
      <alignment horizontal="left"/>
    </xf>
    <xf numFmtId="0" fontId="12" fillId="2" borderId="0" xfId="2" applyFont="1" applyFill="1" applyAlignment="1">
      <alignment horizontal="left" vertical="center"/>
    </xf>
    <xf numFmtId="0" fontId="12" fillId="2" borderId="0" xfId="2" applyFont="1" applyFill="1" applyAlignment="1">
      <alignment horizontal="left" vertical="top" wrapText="1"/>
    </xf>
    <xf numFmtId="0" fontId="10" fillId="2" borderId="1" xfId="1" applyFont="1" applyFill="1" applyBorder="1" applyAlignment="1">
      <alignment vertical="center" wrapText="1"/>
    </xf>
    <xf numFmtId="0" fontId="10" fillId="2" borderId="1" xfId="1" applyFont="1" applyFill="1" applyBorder="1" applyAlignment="1">
      <alignment horizontal="left" vertical="center" wrapText="1"/>
    </xf>
    <xf numFmtId="165" fontId="9" fillId="2" borderId="1" xfId="1" applyNumberFormat="1" applyFont="1" applyFill="1" applyBorder="1" applyAlignment="1">
      <alignment horizontal="center" vertical="center"/>
    </xf>
    <xf numFmtId="0" fontId="9" fillId="2" borderId="0" xfId="2" applyFont="1" applyFill="1" applyAlignment="1">
      <alignment horizontal="center" vertical="center"/>
    </xf>
    <xf numFmtId="0" fontId="10" fillId="2" borderId="0" xfId="1" applyFont="1" applyFill="1" applyAlignment="1">
      <alignment horizontal="left" vertical="center" wrapText="1"/>
    </xf>
    <xf numFmtId="165" fontId="9" fillId="2" borderId="0" xfId="1" applyNumberFormat="1" applyFont="1" applyFill="1" applyAlignment="1">
      <alignment horizontal="center" vertical="center"/>
    </xf>
    <xf numFmtId="0" fontId="10" fillId="2" borderId="0" xfId="2" applyFont="1" applyFill="1" applyAlignment="1">
      <alignment horizontal="center" vertical="center" wrapText="1"/>
    </xf>
    <xf numFmtId="165" fontId="20" fillId="0" borderId="0" xfId="1" applyNumberFormat="1" applyFont="1" applyAlignment="1">
      <alignment horizontal="center" vertical="center"/>
    </xf>
    <xf numFmtId="166" fontId="2" fillId="2" borderId="0" xfId="2" applyNumberFormat="1" applyFont="1" applyFill="1"/>
    <xf numFmtId="0" fontId="18" fillId="0" borderId="0" xfId="2" applyFont="1"/>
    <xf numFmtId="0" fontId="10" fillId="0" borderId="0" xfId="2" applyFont="1" applyAlignment="1">
      <alignment horizontal="center" vertical="center"/>
    </xf>
    <xf numFmtId="0" fontId="10" fillId="0" borderId="0" xfId="2" applyFont="1"/>
    <xf numFmtId="0" fontId="2" fillId="0" borderId="0" xfId="2" applyFont="1"/>
    <xf numFmtId="3" fontId="10" fillId="0" borderId="0" xfId="2" applyNumberFormat="1" applyFont="1"/>
    <xf numFmtId="3" fontId="9" fillId="0" borderId="0" xfId="2" applyNumberFormat="1" applyFont="1"/>
    <xf numFmtId="0" fontId="19" fillId="0" borderId="0" xfId="2" applyFont="1" applyAlignment="1">
      <alignment vertical="center"/>
    </xf>
    <xf numFmtId="0" fontId="19" fillId="0" borderId="0" xfId="2" applyFont="1" applyAlignment="1">
      <alignment horizontal="center"/>
    </xf>
    <xf numFmtId="3" fontId="19" fillId="0" borderId="0" xfId="2" applyNumberFormat="1" applyFont="1"/>
    <xf numFmtId="0" fontId="1" fillId="0" borderId="0" xfId="2" applyFont="1" applyAlignment="1">
      <alignment horizontal="center" vertical="center"/>
    </xf>
    <xf numFmtId="0" fontId="1" fillId="0" borderId="0" xfId="2" applyFont="1"/>
    <xf numFmtId="3" fontId="1" fillId="0" borderId="0" xfId="2" applyNumberFormat="1" applyFont="1"/>
    <xf numFmtId="0" fontId="9" fillId="0" borderId="0" xfId="2" applyFont="1" applyAlignment="1">
      <alignment horizontal="center"/>
    </xf>
    <xf numFmtId="0" fontId="9" fillId="0" borderId="0" xfId="2" applyFont="1"/>
    <xf numFmtId="0" fontId="12" fillId="0" borderId="0" xfId="2" applyFont="1"/>
    <xf numFmtId="0" fontId="21" fillId="0" borderId="0" xfId="2" applyFont="1"/>
    <xf numFmtId="3" fontId="18" fillId="0" borderId="0" xfId="2" applyNumberFormat="1" applyFont="1"/>
    <xf numFmtId="0" fontId="21" fillId="2" borderId="0" xfId="2" applyFont="1" applyFill="1"/>
    <xf numFmtId="3" fontId="18" fillId="2" borderId="0" xfId="2" applyNumberFormat="1" applyFont="1" applyFill="1"/>
    <xf numFmtId="0" fontId="10" fillId="0" borderId="1" xfId="1" applyFont="1" applyFill="1" applyBorder="1" applyAlignment="1">
      <alignment horizontal="center" vertical="center" wrapText="1"/>
    </xf>
    <xf numFmtId="165" fontId="10" fillId="0" borderId="1" xfId="1" applyNumberFormat="1" applyFont="1" applyFill="1" applyBorder="1" applyAlignment="1">
      <alignment horizontal="center" vertical="center"/>
    </xf>
    <xf numFmtId="3" fontId="10" fillId="0" borderId="1" xfId="2" applyNumberFormat="1" applyFont="1" applyFill="1" applyBorder="1" applyAlignment="1">
      <alignment horizontal="right" vertical="center"/>
    </xf>
    <xf numFmtId="0" fontId="10" fillId="0" borderId="1" xfId="2" applyFont="1" applyFill="1" applyBorder="1" applyAlignment="1">
      <alignment horizontal="left" vertical="center"/>
    </xf>
    <xf numFmtId="0" fontId="17" fillId="0" borderId="0" xfId="2" applyFont="1" applyFill="1"/>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3" fillId="0" borderId="7" xfId="1" applyFont="1" applyBorder="1" applyAlignment="1">
      <alignment horizontal="left" wrapText="1"/>
    </xf>
    <xf numFmtId="0" fontId="3" fillId="0" borderId="6" xfId="1" applyFont="1" applyBorder="1" applyAlignment="1">
      <alignment horizontal="left" wrapText="1"/>
    </xf>
    <xf numFmtId="0" fontId="2" fillId="0" borderId="12" xfId="1" applyFont="1" applyBorder="1" applyAlignment="1">
      <alignment horizontal="center" vertical="center"/>
    </xf>
    <xf numFmtId="0" fontId="2" fillId="0" borderId="1" xfId="1" applyFont="1" applyBorder="1" applyAlignment="1">
      <alignment horizontal="left" vertical="center"/>
    </xf>
    <xf numFmtId="165" fontId="2" fillId="0" borderId="15" xfId="1" applyNumberFormat="1" applyFont="1" applyBorder="1" applyAlignment="1">
      <alignment horizontal="right" vertical="center"/>
    </xf>
    <xf numFmtId="165" fontId="2" fillId="0" borderId="14" xfId="1" applyNumberFormat="1" applyFont="1" applyBorder="1" applyAlignment="1">
      <alignment horizontal="right" vertical="center"/>
    </xf>
    <xf numFmtId="165" fontId="2" fillId="0" borderId="16" xfId="1" applyNumberFormat="1" applyFont="1" applyBorder="1" applyAlignment="1">
      <alignment horizontal="righ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2" borderId="0" xfId="0"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center" vertical="center" wrapText="1"/>
    </xf>
    <xf numFmtId="0" fontId="4" fillId="2" borderId="0" xfId="0" applyFont="1" applyFill="1" applyAlignment="1">
      <alignment horizontal="center"/>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65" fontId="2" fillId="0" borderId="3" xfId="1" applyNumberFormat="1" applyFont="1" applyBorder="1" applyAlignment="1">
      <alignment horizontal="center" vertical="center"/>
    </xf>
    <xf numFmtId="165" fontId="2" fillId="0" borderId="4" xfId="1" applyNumberFormat="1" applyFont="1" applyBorder="1" applyAlignment="1">
      <alignment horizontal="center" vertical="center"/>
    </xf>
    <xf numFmtId="165" fontId="2" fillId="0" borderId="2" xfId="1" applyNumberFormat="1" applyFont="1" applyBorder="1" applyAlignment="1">
      <alignment horizontal="center" vertical="center"/>
    </xf>
    <xf numFmtId="0" fontId="2" fillId="0" borderId="3" xfId="1" applyFont="1" applyBorder="1" applyAlignment="1">
      <alignment horizontal="center"/>
    </xf>
    <xf numFmtId="0" fontId="2" fillId="0" borderId="4" xfId="1" applyFont="1" applyBorder="1" applyAlignment="1">
      <alignment horizontal="center"/>
    </xf>
    <xf numFmtId="0" fontId="2" fillId="0" borderId="2" xfId="1" applyFont="1" applyBorder="1" applyAlignment="1">
      <alignment horizontal="center"/>
    </xf>
    <xf numFmtId="0" fontId="5" fillId="2" borderId="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165" fontId="2" fillId="3" borderId="3" xfId="1" applyNumberFormat="1" applyFont="1" applyFill="1" applyBorder="1" applyAlignment="1">
      <alignment horizontal="center" vertical="center"/>
    </xf>
    <xf numFmtId="165" fontId="2" fillId="3" borderId="4" xfId="1" applyNumberFormat="1" applyFont="1" applyFill="1" applyBorder="1" applyAlignment="1">
      <alignment horizontal="center" vertical="center"/>
    </xf>
    <xf numFmtId="165" fontId="2" fillId="3" borderId="2" xfId="1" applyNumberFormat="1" applyFont="1" applyFill="1" applyBorder="1" applyAlignment="1">
      <alignment horizontal="center" vertical="center"/>
    </xf>
    <xf numFmtId="164" fontId="2" fillId="0" borderId="3" xfId="0" applyNumberFormat="1" applyFont="1" applyBorder="1" applyAlignment="1">
      <alignment horizontal="right" vertical="center"/>
    </xf>
    <xf numFmtId="164" fontId="2" fillId="0" borderId="2" xfId="0" applyNumberFormat="1" applyFont="1" applyBorder="1" applyAlignment="1">
      <alignment horizontal="right" vertical="center"/>
    </xf>
    <xf numFmtId="0" fontId="2" fillId="3" borderId="1" xfId="1" applyFont="1" applyFill="1" applyBorder="1" applyAlignment="1">
      <alignment horizontal="center" vertical="center"/>
    </xf>
    <xf numFmtId="0" fontId="2" fillId="3" borderId="3" xfId="0" applyFont="1" applyFill="1" applyBorder="1" applyAlignment="1">
      <alignment vertical="center" wrapText="1"/>
    </xf>
    <xf numFmtId="0" fontId="2" fillId="3" borderId="2" xfId="0" applyFont="1" applyFill="1" applyBorder="1" applyAlignment="1">
      <alignment vertical="center" wrapText="1"/>
    </xf>
    <xf numFmtId="0" fontId="2" fillId="3" borderId="5"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11" xfId="1" applyFont="1" applyFill="1" applyBorder="1" applyAlignment="1">
      <alignment horizontal="center" vertical="center"/>
    </xf>
    <xf numFmtId="0" fontId="2" fillId="3" borderId="1" xfId="1" applyFont="1" applyFill="1" applyBorder="1" applyAlignment="1">
      <alignment vertical="center"/>
    </xf>
    <xf numFmtId="0" fontId="2" fillId="3" borderId="14" xfId="1" applyFont="1" applyFill="1" applyBorder="1" applyAlignment="1">
      <alignment horizontal="left" wrapText="1"/>
    </xf>
    <xf numFmtId="0" fontId="2" fillId="3" borderId="0" xfId="1" applyFont="1" applyFill="1" applyAlignment="1">
      <alignment horizontal="left"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3" borderId="12" xfId="1" applyFont="1" applyFill="1" applyBorder="1" applyAlignment="1">
      <alignment horizontal="center" vertical="center"/>
    </xf>
    <xf numFmtId="0" fontId="2" fillId="3" borderId="3" xfId="1" applyFont="1" applyFill="1" applyBorder="1" applyAlignment="1">
      <alignment vertical="center" wrapText="1"/>
    </xf>
    <xf numFmtId="0" fontId="2" fillId="3" borderId="4" xfId="1" applyFont="1" applyFill="1" applyBorder="1" applyAlignment="1">
      <alignment vertical="center" wrapText="1"/>
    </xf>
    <xf numFmtId="0" fontId="2" fillId="3" borderId="2" xfId="1" applyFont="1" applyFill="1" applyBorder="1" applyAlignment="1">
      <alignmen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3" borderId="3" xfId="1" applyFont="1" applyFill="1" applyBorder="1" applyAlignment="1">
      <alignment horizontal="center" vertical="center"/>
    </xf>
    <xf numFmtId="0" fontId="2" fillId="3" borderId="2" xfId="1" applyFont="1" applyFill="1" applyBorder="1" applyAlignment="1">
      <alignment horizontal="center" vertical="center"/>
    </xf>
    <xf numFmtId="165" fontId="2" fillId="3" borderId="3" xfId="1" applyNumberFormat="1" applyFont="1" applyFill="1" applyBorder="1" applyAlignment="1">
      <alignment horizontal="center" vertical="center" wrapText="1"/>
    </xf>
    <xf numFmtId="165" fontId="2" fillId="3" borderId="4" xfId="1" applyNumberFormat="1" applyFont="1" applyFill="1" applyBorder="1" applyAlignment="1">
      <alignment horizontal="center" vertical="center" wrapText="1"/>
    </xf>
    <xf numFmtId="165" fontId="2" fillId="3" borderId="2" xfId="1" applyNumberFormat="1" applyFont="1" applyFill="1" applyBorder="1" applyAlignment="1">
      <alignment horizontal="center" vertical="center" wrapText="1"/>
    </xf>
    <xf numFmtId="0" fontId="2" fillId="3" borderId="3" xfId="1" applyFont="1" applyFill="1" applyBorder="1" applyAlignment="1">
      <alignment vertical="center"/>
    </xf>
    <xf numFmtId="0" fontId="2" fillId="3" borderId="4" xfId="1" applyFont="1" applyFill="1" applyBorder="1" applyAlignment="1">
      <alignment vertical="center"/>
    </xf>
    <xf numFmtId="0" fontId="2" fillId="3" borderId="2" xfId="1" applyFont="1" applyFill="1" applyBorder="1" applyAlignment="1">
      <alignment vertical="center"/>
    </xf>
    <xf numFmtId="0" fontId="3" fillId="0" borderId="5" xfId="1" applyFont="1" applyBorder="1" applyAlignment="1">
      <alignment horizontal="left" wrapText="1"/>
    </xf>
    <xf numFmtId="0" fontId="2" fillId="3" borderId="3" xfId="1" applyFont="1" applyFill="1" applyBorder="1" applyAlignment="1">
      <alignment wrapText="1"/>
    </xf>
    <xf numFmtId="0" fontId="2" fillId="3" borderId="2" xfId="1" applyFont="1" applyFill="1" applyBorder="1" applyAlignment="1">
      <alignment wrapText="1"/>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4" fillId="2" borderId="0" xfId="0" applyFont="1" applyFill="1" applyAlignment="1">
      <alignment horizontal="right"/>
    </xf>
    <xf numFmtId="165" fontId="2" fillId="3" borderId="3" xfId="1" applyNumberFormat="1" applyFont="1" applyFill="1" applyBorder="1" applyAlignment="1">
      <alignment horizontal="center" wrapText="1"/>
    </xf>
    <xf numFmtId="165" fontId="2" fillId="3" borderId="2" xfId="1" applyNumberFormat="1" applyFont="1" applyFill="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center" vertical="center"/>
    </xf>
    <xf numFmtId="0" fontId="2" fillId="0" borderId="1" xfId="1" applyFont="1" applyBorder="1" applyAlignment="1">
      <alignment horizontal="left" vertical="center" wrapText="1"/>
    </xf>
    <xf numFmtId="0" fontId="3" fillId="0" borderId="7" xfId="1" applyFont="1" applyBorder="1" applyAlignment="1">
      <alignment horizontal="left" vertical="center" wrapText="1"/>
    </xf>
    <xf numFmtId="0" fontId="3" fillId="0" borderId="6" xfId="1" applyFont="1" applyBorder="1" applyAlignment="1">
      <alignment horizontal="left" vertical="center" wrapText="1"/>
    </xf>
    <xf numFmtId="0" fontId="3" fillId="0" borderId="5" xfId="1"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3" fillId="0" borderId="0" xfId="1" applyFont="1" applyAlignment="1">
      <alignment horizontal="left" vertical="center"/>
    </xf>
    <xf numFmtId="3" fontId="3" fillId="0" borderId="0" xfId="1" applyNumberFormat="1" applyFont="1" applyAlignment="1">
      <alignment horizontal="left"/>
    </xf>
    <xf numFmtId="0" fontId="3" fillId="0" borderId="0" xfId="1" applyFont="1" applyAlignment="1">
      <alignment horizontal="left"/>
    </xf>
    <xf numFmtId="3" fontId="3" fillId="0" borderId="0" xfId="1" applyNumberFormat="1" applyFont="1" applyAlignment="1">
      <alignment horizontal="left" vertical="center"/>
    </xf>
    <xf numFmtId="0" fontId="2" fillId="0" borderId="1" xfId="0" applyFont="1" applyBorder="1" applyAlignment="1">
      <alignment horizontal="left" vertical="center" wrapText="1"/>
    </xf>
    <xf numFmtId="0" fontId="3" fillId="0" borderId="1" xfId="1" applyFont="1" applyBorder="1" applyAlignment="1">
      <alignment horizontal="center" vertical="center"/>
    </xf>
    <xf numFmtId="0" fontId="3" fillId="0" borderId="7"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7" xfId="1" applyFont="1" applyBorder="1" applyAlignment="1">
      <alignment horizontal="center"/>
    </xf>
    <xf numFmtId="0" fontId="3" fillId="0" borderId="5" xfId="1" applyFont="1" applyBorder="1" applyAlignment="1">
      <alignment horizontal="center"/>
    </xf>
    <xf numFmtId="0" fontId="2" fillId="0" borderId="4" xfId="1" applyFont="1" applyBorder="1" applyAlignment="1">
      <alignment horizontal="center" vertical="center"/>
    </xf>
    <xf numFmtId="0" fontId="2" fillId="3" borderId="3" xfId="1" applyFont="1" applyFill="1" applyBorder="1" applyAlignment="1">
      <alignment horizontal="left" vertical="center" wrapText="1"/>
    </xf>
    <xf numFmtId="0" fontId="2" fillId="3" borderId="2" xfId="1" applyFont="1" applyFill="1" applyBorder="1" applyAlignment="1">
      <alignment horizontal="left" vertical="center" wrapText="1"/>
    </xf>
    <xf numFmtId="0" fontId="2" fillId="3" borderId="4" xfId="1" applyFont="1" applyFill="1" applyBorder="1" applyAlignment="1">
      <alignment horizontal="center" vertical="center"/>
    </xf>
    <xf numFmtId="0" fontId="2" fillId="3" borderId="4" xfId="1" applyFont="1" applyFill="1" applyBorder="1" applyAlignment="1">
      <alignment horizontal="left" vertical="center" wrapText="1"/>
    </xf>
    <xf numFmtId="0" fontId="2" fillId="3" borderId="3" xfId="1" applyFont="1" applyFill="1" applyBorder="1" applyAlignment="1">
      <alignment horizontal="center"/>
    </xf>
    <xf numFmtId="0" fontId="2" fillId="3" borderId="2" xfId="1" applyFont="1" applyFill="1" applyBorder="1" applyAlignment="1">
      <alignment horizontal="center"/>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center"/>
    </xf>
    <xf numFmtId="0" fontId="3" fillId="3" borderId="1" xfId="1" applyFont="1" applyFill="1" applyBorder="1" applyAlignment="1">
      <alignment horizontal="center" vertical="center"/>
    </xf>
    <xf numFmtId="0" fontId="3" fillId="0" borderId="1" xfId="1" applyFont="1" applyBorder="1" applyAlignment="1">
      <alignment horizontal="center"/>
    </xf>
    <xf numFmtId="0" fontId="3" fillId="6" borderId="3" xfId="2" applyFont="1" applyFill="1" applyBorder="1" applyAlignment="1">
      <alignment horizontal="center" vertical="center" wrapText="1"/>
    </xf>
    <xf numFmtId="0" fontId="3" fillId="6" borderId="4" xfId="2" applyFont="1" applyFill="1" applyBorder="1" applyAlignment="1">
      <alignment horizontal="center" vertical="center" wrapText="1"/>
    </xf>
    <xf numFmtId="0" fontId="3" fillId="6" borderId="2" xfId="2" applyFont="1" applyFill="1" applyBorder="1" applyAlignment="1">
      <alignment horizontal="center" vertical="center" wrapText="1"/>
    </xf>
    <xf numFmtId="3" fontId="3" fillId="2" borderId="3" xfId="2" applyNumberFormat="1" applyFont="1" applyFill="1" applyBorder="1" applyAlignment="1">
      <alignment horizontal="center" vertical="center" wrapText="1"/>
    </xf>
    <xf numFmtId="3" fontId="3" fillId="2" borderId="4" xfId="2" applyNumberFormat="1" applyFont="1" applyFill="1" applyBorder="1" applyAlignment="1">
      <alignment horizontal="center" vertical="center" wrapText="1"/>
    </xf>
    <xf numFmtId="3" fontId="3" fillId="2" borderId="2" xfId="2"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7" borderId="1" xfId="1" applyFont="1" applyFill="1" applyBorder="1" applyAlignment="1">
      <alignment horizontal="center" vertical="center"/>
    </xf>
    <xf numFmtId="0" fontId="2" fillId="7" borderId="1" xfId="1" applyFont="1" applyFill="1" applyBorder="1" applyAlignment="1">
      <alignment horizontal="left" vertical="center" wrapText="1"/>
    </xf>
    <xf numFmtId="0" fontId="8" fillId="3" borderId="1" xfId="1"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2" xfId="2" applyFont="1" applyFill="1" applyBorder="1" applyAlignment="1">
      <alignment horizontal="center" vertical="center" wrapText="1"/>
    </xf>
    <xf numFmtId="165" fontId="2" fillId="0" borderId="1" xfId="1" applyNumberFormat="1" applyFont="1" applyBorder="1" applyAlignment="1">
      <alignment horizontal="center" vertical="center"/>
    </xf>
    <xf numFmtId="0" fontId="3" fillId="0" borderId="0" xfId="0" applyFont="1" applyAlignment="1">
      <alignment horizontal="center" vertical="center" wrapText="1"/>
    </xf>
    <xf numFmtId="0" fontId="5" fillId="0" borderId="8" xfId="0" applyFont="1" applyBorder="1" applyAlignment="1">
      <alignment horizontal="center" vertical="center"/>
    </xf>
    <xf numFmtId="0" fontId="3" fillId="9" borderId="3"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3"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7" borderId="1" xfId="1" applyFont="1" applyFill="1" applyBorder="1" applyAlignment="1">
      <alignment horizontal="left" vertical="center" wrapText="1"/>
    </xf>
    <xf numFmtId="165" fontId="3" fillId="10" borderId="3" xfId="0" applyNumberFormat="1" applyFont="1" applyFill="1" applyBorder="1" applyAlignment="1">
      <alignment horizontal="center" vertical="center" wrapText="1"/>
    </xf>
    <xf numFmtId="165" fontId="3" fillId="10" borderId="4" xfId="0" applyNumberFormat="1" applyFont="1" applyFill="1" applyBorder="1" applyAlignment="1">
      <alignment horizontal="center" vertical="center" wrapText="1"/>
    </xf>
    <xf numFmtId="165" fontId="3" fillId="10" borderId="2" xfId="0" applyNumberFormat="1" applyFont="1" applyFill="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3" fillId="0" borderId="2" xfId="2" applyFont="1" applyBorder="1" applyAlignment="1">
      <alignment horizontal="center" vertical="center" wrapText="1"/>
    </xf>
    <xf numFmtId="165" fontId="2" fillId="3" borderId="1" xfId="1" applyNumberFormat="1" applyFont="1" applyFill="1" applyBorder="1" applyAlignment="1">
      <alignment horizontal="center" vertical="center"/>
    </xf>
    <xf numFmtId="3" fontId="3" fillId="0" borderId="3" xfId="2" applyNumberFormat="1" applyFont="1" applyBorder="1" applyAlignment="1">
      <alignment horizontal="center" vertical="center" wrapText="1"/>
    </xf>
    <xf numFmtId="3" fontId="3" fillId="0" borderId="4" xfId="2" applyNumberFormat="1" applyFont="1" applyBorder="1" applyAlignment="1">
      <alignment horizontal="center" vertical="center" wrapText="1"/>
    </xf>
    <xf numFmtId="3" fontId="3" fillId="0" borderId="2" xfId="2" applyNumberFormat="1" applyFont="1" applyBorder="1" applyAlignment="1">
      <alignment horizontal="center" vertical="center" wrapText="1"/>
    </xf>
    <xf numFmtId="0" fontId="9" fillId="0" borderId="0" xfId="0" applyFont="1" applyFill="1" applyAlignment="1">
      <alignment horizontal="center" vertical="center" wrapText="1"/>
    </xf>
    <xf numFmtId="3" fontId="2" fillId="0" borderId="1"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1" applyFont="1" applyFill="1" applyBorder="1" applyAlignment="1">
      <alignment horizontal="center" vertical="center"/>
    </xf>
    <xf numFmtId="0" fontId="2" fillId="0" borderId="1"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2" xfId="1" applyFont="1" applyFill="1" applyBorder="1" applyAlignment="1">
      <alignment horizontal="left" vertical="center"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1" applyFont="1" applyFill="1" applyBorder="1" applyAlignment="1">
      <alignment horizontal="center" vertical="center"/>
    </xf>
    <xf numFmtId="3" fontId="3" fillId="0" borderId="1" xfId="2"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3" fontId="3" fillId="9" borderId="1" xfId="2" applyNumberFormat="1" applyFont="1" applyFill="1" applyBorder="1" applyAlignment="1">
      <alignment horizontal="center" vertical="center" wrapText="1"/>
    </xf>
    <xf numFmtId="3" fontId="3" fillId="0" borderId="1" xfId="2"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3" fillId="0" borderId="1" xfId="0" applyFont="1" applyBorder="1" applyAlignment="1">
      <alignment horizontal="center" vertical="center"/>
    </xf>
    <xf numFmtId="1" fontId="3" fillId="0" borderId="10" xfId="0" applyNumberFormat="1" applyFont="1" applyBorder="1" applyAlignment="1">
      <alignment horizontal="center" vertical="center" wrapText="1"/>
    </xf>
    <xf numFmtId="1" fontId="3" fillId="0" borderId="12" xfId="0"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0" fontId="3" fillId="0" borderId="1" xfId="2"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2" xfId="1"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1" applyNumberFormat="1"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3"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3" fillId="0" borderId="1" xfId="0" applyFont="1" applyBorder="1" applyAlignment="1">
      <alignment horizontal="center" wrapText="1"/>
    </xf>
    <xf numFmtId="0" fontId="2" fillId="0" borderId="1" xfId="0" applyFont="1" applyBorder="1" applyAlignment="1">
      <alignment horizontal="center" vertical="center"/>
    </xf>
    <xf numFmtId="0" fontId="2" fillId="0" borderId="1" xfId="1" applyFont="1" applyBorder="1" applyAlignment="1">
      <alignment horizontal="center"/>
    </xf>
    <xf numFmtId="0" fontId="11" fillId="0" borderId="0" xfId="1" applyFont="1" applyAlignment="1">
      <alignment horizontal="left" vertical="center"/>
    </xf>
    <xf numFmtId="0" fontId="15" fillId="0" borderId="0" xfId="0" applyFont="1" applyAlignment="1">
      <alignment horizontal="center" vertical="center" wrapText="1"/>
    </xf>
    <xf numFmtId="3" fontId="2" fillId="0" borderId="1" xfId="0" applyNumberFormat="1" applyFont="1" applyBorder="1" applyAlignment="1">
      <alignment horizontal="center" vertical="center"/>
    </xf>
    <xf numFmtId="3" fontId="2" fillId="0" borderId="3" xfId="1" applyNumberFormat="1" applyFont="1" applyBorder="1" applyAlignment="1">
      <alignment horizontal="center" vertical="center"/>
    </xf>
    <xf numFmtId="3" fontId="2" fillId="0" borderId="2" xfId="1" applyNumberFormat="1" applyFont="1" applyBorder="1" applyAlignment="1">
      <alignment horizontal="center" vertical="center"/>
    </xf>
    <xf numFmtId="0" fontId="16" fillId="0" borderId="0" xfId="0" applyFont="1" applyAlignment="1">
      <alignment horizontal="center" vertical="center" wrapText="1"/>
    </xf>
    <xf numFmtId="3" fontId="2" fillId="0" borderId="3" xfId="1" applyNumberFormat="1" applyFont="1" applyFill="1" applyBorder="1" applyAlignment="1">
      <alignment horizontal="center" vertical="center"/>
    </xf>
    <xf numFmtId="3" fontId="2" fillId="0" borderId="2" xfId="1" applyNumberFormat="1" applyFont="1" applyFill="1" applyBorder="1" applyAlignment="1">
      <alignment horizontal="center" vertical="center"/>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0" fontId="3" fillId="0" borderId="1" xfId="1" applyFont="1" applyFill="1" applyBorder="1" applyAlignment="1">
      <alignment horizontal="center"/>
    </xf>
    <xf numFmtId="0" fontId="11" fillId="0" borderId="0" xfId="1" applyFont="1" applyFill="1" applyAlignment="1">
      <alignment horizontal="left" vertical="center"/>
    </xf>
    <xf numFmtId="0" fontId="15" fillId="0" borderId="0" xfId="0" applyFont="1" applyFill="1" applyAlignment="1">
      <alignment horizontal="center" vertical="center" wrapText="1"/>
    </xf>
    <xf numFmtId="3" fontId="2" fillId="0" borderId="4" xfId="1" applyNumberFormat="1" applyFont="1" applyBorder="1" applyAlignment="1">
      <alignment horizontal="center" vertical="center" wrapText="1"/>
    </xf>
    <xf numFmtId="0" fontId="2" fillId="0" borderId="4" xfId="1" applyFont="1" applyFill="1" applyBorder="1" applyAlignment="1">
      <alignment horizontal="left" vertical="center" wrapText="1"/>
    </xf>
    <xf numFmtId="0" fontId="19" fillId="2" borderId="0" xfId="2" applyFont="1" applyFill="1" applyAlignment="1">
      <alignment horizontal="center" vertical="center" wrapText="1"/>
    </xf>
    <xf numFmtId="0" fontId="19" fillId="2" borderId="0" xfId="2" applyFont="1" applyFill="1" applyAlignment="1">
      <alignment horizontal="center" vertical="center"/>
    </xf>
    <xf numFmtId="3" fontId="19" fillId="2" borderId="0" xfId="2" applyNumberFormat="1" applyFont="1" applyFill="1" applyAlignment="1">
      <alignment horizontal="center" vertical="center"/>
    </xf>
    <xf numFmtId="0" fontId="12" fillId="2" borderId="0" xfId="2" applyFont="1" applyFill="1" applyBorder="1" applyAlignment="1">
      <alignment horizontal="justify" vertical="center" wrapText="1"/>
    </xf>
    <xf numFmtId="0" fontId="10" fillId="2" borderId="1" xfId="2" applyFont="1" applyFill="1" applyBorder="1" applyAlignment="1">
      <alignment horizontal="center" vertical="center"/>
    </xf>
    <xf numFmtId="0" fontId="10" fillId="2" borderId="1" xfId="1" applyFont="1" applyFill="1" applyBorder="1" applyAlignment="1">
      <alignment horizontal="left" vertical="center" wrapText="1"/>
    </xf>
    <xf numFmtId="0" fontId="9" fillId="2" borderId="0" xfId="2" applyFont="1" applyFill="1" applyBorder="1" applyAlignment="1">
      <alignment horizontal="left"/>
    </xf>
    <xf numFmtId="0" fontId="16" fillId="2" borderId="0" xfId="2" applyFont="1" applyFill="1" applyBorder="1" applyAlignment="1">
      <alignment horizontal="center"/>
    </xf>
    <xf numFmtId="0" fontId="15" fillId="2" borderId="0" xfId="2" applyFont="1" applyFill="1" applyBorder="1" applyAlignment="1">
      <alignment horizontal="center"/>
    </xf>
    <xf numFmtId="0" fontId="10" fillId="0" borderId="1" xfId="2" applyFont="1" applyFill="1" applyBorder="1" applyAlignment="1">
      <alignment horizontal="center" vertical="center"/>
    </xf>
    <xf numFmtId="0" fontId="10" fillId="0" borderId="1" xfId="1" applyFont="1" applyFill="1" applyBorder="1" applyAlignment="1">
      <alignment horizontal="left" vertical="center" wrapText="1"/>
    </xf>
    <xf numFmtId="0" fontId="11" fillId="0" borderId="0" xfId="2" applyFont="1" applyAlignment="1">
      <alignment horizontal="left" vertical="center"/>
    </xf>
    <xf numFmtId="0" fontId="16" fillId="2" borderId="0" xfId="2" applyFont="1" applyFill="1" applyBorder="1" applyAlignment="1">
      <alignment horizontal="center" vertical="center" wrapText="1"/>
    </xf>
    <xf numFmtId="0" fontId="9" fillId="0" borderId="0" xfId="4" applyFont="1" applyAlignment="1">
      <alignment horizontal="center" vertical="center"/>
    </xf>
    <xf numFmtId="0" fontId="9" fillId="2" borderId="1" xfId="2" applyFont="1" applyFill="1" applyBorder="1" applyAlignment="1">
      <alignment horizontal="center" vertical="center"/>
    </xf>
    <xf numFmtId="0" fontId="9" fillId="0" borderId="0" xfId="4" applyFont="1" applyAlignment="1">
      <alignment horizontal="center"/>
    </xf>
    <xf numFmtId="167" fontId="9" fillId="0" borderId="0" xfId="4" applyNumberFormat="1" applyFont="1" applyAlignment="1">
      <alignment horizontal="center"/>
    </xf>
    <xf numFmtId="3" fontId="9" fillId="0" borderId="0" xfId="2" applyNumberFormat="1" applyFont="1" applyAlignment="1">
      <alignment horizontal="center"/>
    </xf>
    <xf numFmtId="0" fontId="19" fillId="0" borderId="0" xfId="2" applyFont="1" applyAlignment="1">
      <alignment horizontal="center" vertical="center"/>
    </xf>
    <xf numFmtId="3" fontId="19" fillId="0" borderId="0" xfId="2" applyNumberFormat="1" applyFont="1" applyAlignment="1">
      <alignment horizontal="center"/>
    </xf>
    <xf numFmtId="0" fontId="9" fillId="0" borderId="0" xfId="2" applyFont="1" applyAlignment="1">
      <alignment horizontal="center"/>
    </xf>
    <xf numFmtId="0" fontId="19" fillId="0" borderId="0" xfId="2" applyFont="1" applyAlignment="1">
      <alignment horizontal="center"/>
    </xf>
    <xf numFmtId="167" fontId="9" fillId="0" borderId="0" xfId="4" applyNumberFormat="1" applyFont="1" applyAlignment="1">
      <alignment horizontal="center" vertical="center"/>
    </xf>
    <xf numFmtId="0" fontId="3" fillId="0" borderId="0" xfId="2" applyFont="1" applyAlignment="1">
      <alignment horizontal="center"/>
    </xf>
    <xf numFmtId="0" fontId="5" fillId="0" borderId="8" xfId="0" applyFont="1" applyFill="1" applyBorder="1" applyAlignment="1">
      <alignment horizontal="center" vertical="center"/>
    </xf>
    <xf numFmtId="0" fontId="15" fillId="0" borderId="0" xfId="1" applyFont="1" applyFill="1" applyAlignment="1">
      <alignment horizontal="left" vertical="center"/>
    </xf>
    <xf numFmtId="3" fontId="3" fillId="0" borderId="3" xfId="2" applyNumberFormat="1" applyFont="1" applyFill="1" applyBorder="1" applyAlignment="1">
      <alignment horizontal="center" vertical="center" wrapText="1"/>
    </xf>
    <xf numFmtId="3" fontId="3" fillId="0" borderId="4" xfId="2" applyNumberFormat="1" applyFont="1" applyFill="1" applyBorder="1" applyAlignment="1">
      <alignment horizontal="center" vertical="center" wrapText="1"/>
    </xf>
    <xf numFmtId="3" fontId="3" fillId="0" borderId="2" xfId="2" applyNumberFormat="1" applyFont="1" applyFill="1" applyBorder="1" applyAlignment="1">
      <alignment horizontal="center" vertical="center" wrapText="1"/>
    </xf>
  </cellXfs>
  <cellStyles count="6">
    <cellStyle name="Comma" xfId="5" builtinId="3"/>
    <cellStyle name="Normal" xfId="0" builtinId="0"/>
    <cellStyle name="Normal 2" xfId="1"/>
    <cellStyle name="Normal 2 2" xfId="3"/>
    <cellStyle name="Normal 3" xfId="2"/>
    <cellStyle name="Normal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289560</xdr:colOff>
      <xdr:row>3</xdr:row>
      <xdr:rowOff>22860</xdr:rowOff>
    </xdr:from>
    <xdr:to>
      <xdr:col>3</xdr:col>
      <xdr:colOff>350520</xdr:colOff>
      <xdr:row>3</xdr:row>
      <xdr:rowOff>22860</xdr:rowOff>
    </xdr:to>
    <xdr:cxnSp macro="">
      <xdr:nvCxnSpPr>
        <xdr:cNvPr id="2" name="Straight Connector 1">
          <a:extLst>
            <a:ext uri="{FF2B5EF4-FFF2-40B4-BE49-F238E27FC236}">
              <a16:creationId xmlns="" xmlns:a16="http://schemas.microsoft.com/office/drawing/2014/main" id="{440DC4B0-7588-4875-9F0A-AAE67E1FAF61}"/>
            </a:ext>
          </a:extLst>
        </xdr:cNvPr>
        <xdr:cNvCxnSpPr/>
      </xdr:nvCxnSpPr>
      <xdr:spPr>
        <a:xfrm>
          <a:off x="1074420" y="617220"/>
          <a:ext cx="1828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586740</xdr:colOff>
      <xdr:row>3</xdr:row>
      <xdr:rowOff>22860</xdr:rowOff>
    </xdr:from>
    <xdr:to>
      <xdr:col>12</xdr:col>
      <xdr:colOff>861060</xdr:colOff>
      <xdr:row>3</xdr:row>
      <xdr:rowOff>30480</xdr:rowOff>
    </xdr:to>
    <xdr:cxnSp macro="">
      <xdr:nvCxnSpPr>
        <xdr:cNvPr id="3" name="Straight Connector 2">
          <a:extLst>
            <a:ext uri="{FF2B5EF4-FFF2-40B4-BE49-F238E27FC236}">
              <a16:creationId xmlns="" xmlns:a16="http://schemas.microsoft.com/office/drawing/2014/main" id="{140A4CAF-290B-4235-AF76-462706EBB1EB}"/>
            </a:ext>
          </a:extLst>
        </xdr:cNvPr>
        <xdr:cNvCxnSpPr/>
      </xdr:nvCxnSpPr>
      <xdr:spPr>
        <a:xfrm flipV="1">
          <a:off x="6477000" y="617220"/>
          <a:ext cx="1463040" cy="76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289560</xdr:colOff>
      <xdr:row>3</xdr:row>
      <xdr:rowOff>7620</xdr:rowOff>
    </xdr:from>
    <xdr:to>
      <xdr:col>3</xdr:col>
      <xdr:colOff>350520</xdr:colOff>
      <xdr:row>3</xdr:row>
      <xdr:rowOff>7620</xdr:rowOff>
    </xdr:to>
    <xdr:cxnSp macro="">
      <xdr:nvCxnSpPr>
        <xdr:cNvPr id="2" name="Straight Connector 1">
          <a:extLst>
            <a:ext uri="{FF2B5EF4-FFF2-40B4-BE49-F238E27FC236}">
              <a16:creationId xmlns="" xmlns:a16="http://schemas.microsoft.com/office/drawing/2014/main" id="{054156CB-9043-4818-80F2-56936A4B43D1}"/>
            </a:ext>
          </a:extLst>
        </xdr:cNvPr>
        <xdr:cNvCxnSpPr/>
      </xdr:nvCxnSpPr>
      <xdr:spPr>
        <a:xfrm>
          <a:off x="815340" y="601980"/>
          <a:ext cx="1905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716280</xdr:colOff>
      <xdr:row>3</xdr:row>
      <xdr:rowOff>22860</xdr:rowOff>
    </xdr:from>
    <xdr:to>
      <xdr:col>12</xdr:col>
      <xdr:colOff>0</xdr:colOff>
      <xdr:row>3</xdr:row>
      <xdr:rowOff>22860</xdr:rowOff>
    </xdr:to>
    <xdr:cxnSp macro="">
      <xdr:nvCxnSpPr>
        <xdr:cNvPr id="3" name="Straight Connector 2">
          <a:extLst>
            <a:ext uri="{FF2B5EF4-FFF2-40B4-BE49-F238E27FC236}">
              <a16:creationId xmlns="" xmlns:a16="http://schemas.microsoft.com/office/drawing/2014/main" id="{D4527FFE-0A24-471A-A650-7410CA89B68E}"/>
            </a:ext>
          </a:extLst>
        </xdr:cNvPr>
        <xdr:cNvCxnSpPr/>
      </xdr:nvCxnSpPr>
      <xdr:spPr>
        <a:xfrm>
          <a:off x="7170420" y="617220"/>
          <a:ext cx="17754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3</xdr:row>
      <xdr:rowOff>7620</xdr:rowOff>
    </xdr:from>
    <xdr:to>
      <xdr:col>3</xdr:col>
      <xdr:colOff>213360</xdr:colOff>
      <xdr:row>3</xdr:row>
      <xdr:rowOff>7620</xdr:rowOff>
    </xdr:to>
    <xdr:cxnSp macro="">
      <xdr:nvCxnSpPr>
        <xdr:cNvPr id="2" name="Straight Connector 1">
          <a:extLst>
            <a:ext uri="{FF2B5EF4-FFF2-40B4-BE49-F238E27FC236}">
              <a16:creationId xmlns="" xmlns:a16="http://schemas.microsoft.com/office/drawing/2014/main" id="{5995A6D9-C3D6-49C2-BB9C-108C3542BB4C}"/>
            </a:ext>
          </a:extLst>
        </xdr:cNvPr>
        <xdr:cNvCxnSpPr/>
      </xdr:nvCxnSpPr>
      <xdr:spPr>
        <a:xfrm>
          <a:off x="1112520" y="601980"/>
          <a:ext cx="1905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160020</xdr:colOff>
      <xdr:row>3</xdr:row>
      <xdr:rowOff>22860</xdr:rowOff>
    </xdr:from>
    <xdr:to>
      <xdr:col>12</xdr:col>
      <xdr:colOff>281940</xdr:colOff>
      <xdr:row>3</xdr:row>
      <xdr:rowOff>22860</xdr:rowOff>
    </xdr:to>
    <xdr:cxnSp macro="">
      <xdr:nvCxnSpPr>
        <xdr:cNvPr id="3" name="Straight Connector 2">
          <a:extLst>
            <a:ext uri="{FF2B5EF4-FFF2-40B4-BE49-F238E27FC236}">
              <a16:creationId xmlns="" xmlns:a16="http://schemas.microsoft.com/office/drawing/2014/main" id="{266F4F17-D5C1-483B-A554-D457EE272F14}"/>
            </a:ext>
          </a:extLst>
        </xdr:cNvPr>
        <xdr:cNvCxnSpPr/>
      </xdr:nvCxnSpPr>
      <xdr:spPr>
        <a:xfrm>
          <a:off x="7162800" y="617220"/>
          <a:ext cx="1371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289560</xdr:colOff>
      <xdr:row>3</xdr:row>
      <xdr:rowOff>7620</xdr:rowOff>
    </xdr:from>
    <xdr:to>
      <xdr:col>3</xdr:col>
      <xdr:colOff>350520</xdr:colOff>
      <xdr:row>3</xdr:row>
      <xdr:rowOff>7620</xdr:rowOff>
    </xdr:to>
    <xdr:cxnSp macro="">
      <xdr:nvCxnSpPr>
        <xdr:cNvPr id="2" name="Straight Connector 1">
          <a:extLst>
            <a:ext uri="{FF2B5EF4-FFF2-40B4-BE49-F238E27FC236}">
              <a16:creationId xmlns="" xmlns:a16="http://schemas.microsoft.com/office/drawing/2014/main" id="{5E543151-B952-4B5A-86E4-3C93F6ED63F7}"/>
            </a:ext>
          </a:extLst>
        </xdr:cNvPr>
        <xdr:cNvCxnSpPr/>
      </xdr:nvCxnSpPr>
      <xdr:spPr>
        <a:xfrm>
          <a:off x="815340" y="601980"/>
          <a:ext cx="1905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xdr:colOff>
      <xdr:row>3</xdr:row>
      <xdr:rowOff>22860</xdr:rowOff>
    </xdr:from>
    <xdr:to>
      <xdr:col>12</xdr:col>
      <xdr:colOff>594360</xdr:colOff>
      <xdr:row>3</xdr:row>
      <xdr:rowOff>22860</xdr:rowOff>
    </xdr:to>
    <xdr:cxnSp macro="">
      <xdr:nvCxnSpPr>
        <xdr:cNvPr id="3" name="Straight Connector 2">
          <a:extLst>
            <a:ext uri="{FF2B5EF4-FFF2-40B4-BE49-F238E27FC236}">
              <a16:creationId xmlns="" xmlns:a16="http://schemas.microsoft.com/office/drawing/2014/main" id="{4EAD31D1-1D4E-4E9E-83C5-69DB54AD1FAB}"/>
            </a:ext>
          </a:extLst>
        </xdr:cNvPr>
        <xdr:cNvCxnSpPr/>
      </xdr:nvCxnSpPr>
      <xdr:spPr>
        <a:xfrm>
          <a:off x="6454140" y="617220"/>
          <a:ext cx="119634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289560</xdr:colOff>
      <xdr:row>3</xdr:row>
      <xdr:rowOff>7620</xdr:rowOff>
    </xdr:from>
    <xdr:to>
      <xdr:col>2</xdr:col>
      <xdr:colOff>350520</xdr:colOff>
      <xdr:row>3</xdr:row>
      <xdr:rowOff>7620</xdr:rowOff>
    </xdr:to>
    <xdr:cxnSp macro="">
      <xdr:nvCxnSpPr>
        <xdr:cNvPr id="8" name="Straight Connector 7">
          <a:extLst>
            <a:ext uri="{FF2B5EF4-FFF2-40B4-BE49-F238E27FC236}">
              <a16:creationId xmlns="" xmlns:a16="http://schemas.microsoft.com/office/drawing/2014/main" id="{4F4DEBA3-EAA3-4F5F-89FD-07EE073D188A}"/>
            </a:ext>
          </a:extLst>
        </xdr:cNvPr>
        <xdr:cNvCxnSpPr/>
      </xdr:nvCxnSpPr>
      <xdr:spPr>
        <a:xfrm>
          <a:off x="815340" y="601980"/>
          <a:ext cx="1905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716280</xdr:colOff>
      <xdr:row>3</xdr:row>
      <xdr:rowOff>22860</xdr:rowOff>
    </xdr:from>
    <xdr:to>
      <xdr:col>11</xdr:col>
      <xdr:colOff>0</xdr:colOff>
      <xdr:row>3</xdr:row>
      <xdr:rowOff>22860</xdr:rowOff>
    </xdr:to>
    <xdr:cxnSp macro="">
      <xdr:nvCxnSpPr>
        <xdr:cNvPr id="9" name="Straight Connector 8">
          <a:extLst>
            <a:ext uri="{FF2B5EF4-FFF2-40B4-BE49-F238E27FC236}">
              <a16:creationId xmlns="" xmlns:a16="http://schemas.microsoft.com/office/drawing/2014/main" id="{F3F039DE-6495-4133-A6E4-DF3D4AD90744}"/>
            </a:ext>
          </a:extLst>
        </xdr:cNvPr>
        <xdr:cNvCxnSpPr/>
      </xdr:nvCxnSpPr>
      <xdr:spPr>
        <a:xfrm>
          <a:off x="7170420" y="617220"/>
          <a:ext cx="17754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1"/>
  <dimension ref="A1:P69"/>
  <sheetViews>
    <sheetView topLeftCell="A13" zoomScaleNormal="100" workbookViewId="0">
      <selection activeCell="A24" sqref="A24:XFD24"/>
    </sheetView>
  </sheetViews>
  <sheetFormatPr defaultColWidth="10" defaultRowHeight="15.6"/>
  <cols>
    <col min="1" max="1" width="5.88671875" style="22" customWidth="1"/>
    <col min="2" max="2" width="5.5546875" style="22" customWidth="1"/>
    <col min="3" max="3" width="25.6640625" style="42" customWidth="1"/>
    <col min="4" max="4" width="6.5546875" style="21" customWidth="1"/>
    <col min="5" max="5" width="6.33203125" style="21" customWidth="1"/>
    <col min="6" max="7" width="8.109375" style="56" customWidth="1"/>
    <col min="8" max="8" width="6.33203125" style="56" customWidth="1"/>
    <col min="9" max="9" width="6.5546875" style="56" customWidth="1"/>
    <col min="10" max="10" width="6.6640625" style="56" customWidth="1"/>
    <col min="11" max="11" width="8.6640625" style="56" customWidth="1"/>
    <col min="12" max="12" width="8.5546875" style="22" customWidth="1"/>
    <col min="13" max="13" width="15.44140625" style="67" customWidth="1"/>
    <col min="14" max="14" width="22" style="67" customWidth="1"/>
    <col min="15" max="15" width="17" style="14" customWidth="1"/>
    <col min="16" max="16384" width="10" style="14"/>
  </cols>
  <sheetData>
    <row r="1" spans="1:15">
      <c r="B1" s="93"/>
      <c r="C1" s="39"/>
      <c r="D1" s="2"/>
      <c r="E1" s="2"/>
      <c r="F1" s="46"/>
      <c r="G1" s="46"/>
      <c r="H1" s="46"/>
      <c r="I1" s="46"/>
      <c r="J1" s="46"/>
      <c r="K1" s="46"/>
      <c r="L1" s="2"/>
      <c r="M1" s="61"/>
      <c r="N1" s="61"/>
      <c r="O1" s="6"/>
    </row>
    <row r="2" spans="1:15">
      <c r="B2" s="532" t="s">
        <v>8</v>
      </c>
      <c r="C2" s="532"/>
      <c r="D2" s="532"/>
      <c r="E2" s="532"/>
      <c r="F2" s="533" t="s">
        <v>7</v>
      </c>
      <c r="G2" s="533"/>
      <c r="H2" s="533"/>
      <c r="I2" s="533"/>
      <c r="J2" s="533"/>
      <c r="K2" s="533"/>
      <c r="L2" s="533"/>
      <c r="M2" s="533"/>
      <c r="N2" s="533"/>
      <c r="O2" s="533"/>
    </row>
    <row r="3" spans="1:15">
      <c r="B3" s="533" t="s">
        <v>6</v>
      </c>
      <c r="C3" s="533"/>
      <c r="D3" s="533"/>
      <c r="E3" s="533"/>
      <c r="F3" s="533" t="s">
        <v>5</v>
      </c>
      <c r="G3" s="533"/>
      <c r="H3" s="533"/>
      <c r="I3" s="533"/>
      <c r="J3" s="533"/>
      <c r="K3" s="533"/>
      <c r="L3" s="533"/>
      <c r="M3" s="533"/>
      <c r="N3" s="533"/>
      <c r="O3" s="533"/>
    </row>
    <row r="4" spans="1:15">
      <c r="B4" s="93"/>
      <c r="C4" s="39"/>
      <c r="D4" s="2"/>
      <c r="E4" s="2"/>
      <c r="F4" s="46"/>
      <c r="G4" s="46"/>
      <c r="H4" s="46"/>
      <c r="I4" s="46"/>
      <c r="J4" s="46"/>
      <c r="K4" s="46"/>
      <c r="L4" s="2"/>
      <c r="M4" s="61"/>
      <c r="N4" s="61"/>
      <c r="O4" s="6"/>
    </row>
    <row r="5" spans="1:15">
      <c r="B5" s="93"/>
      <c r="C5" s="39"/>
      <c r="D5" s="2"/>
      <c r="E5" s="2"/>
      <c r="F5" s="23"/>
      <c r="G5" s="23"/>
      <c r="H5" s="23"/>
      <c r="I5" s="23"/>
      <c r="J5" s="23"/>
      <c r="K5" s="23"/>
      <c r="L5" s="23"/>
      <c r="M5" s="23"/>
      <c r="N5" s="535" t="s">
        <v>9</v>
      </c>
      <c r="O5" s="535"/>
    </row>
    <row r="6" spans="1:15">
      <c r="B6" s="93"/>
      <c r="C6" s="39"/>
      <c r="D6" s="2"/>
      <c r="E6" s="2"/>
      <c r="F6" s="47"/>
      <c r="G6" s="47"/>
      <c r="H6" s="47"/>
      <c r="I6" s="47"/>
      <c r="J6" s="47"/>
      <c r="K6" s="47"/>
      <c r="L6" s="1"/>
      <c r="M6" s="62"/>
      <c r="N6" s="62"/>
      <c r="O6" s="7"/>
    </row>
    <row r="7" spans="1:15" ht="15.6" customHeight="1">
      <c r="B7" s="534" t="s">
        <v>199</v>
      </c>
      <c r="C7" s="534"/>
      <c r="D7" s="534"/>
      <c r="E7" s="534"/>
      <c r="F7" s="534"/>
      <c r="G7" s="534"/>
      <c r="H7" s="534"/>
      <c r="I7" s="534"/>
      <c r="J7" s="534"/>
      <c r="K7" s="534"/>
      <c r="L7" s="534"/>
      <c r="M7" s="534"/>
      <c r="N7" s="534"/>
      <c r="O7" s="534"/>
    </row>
    <row r="8" spans="1:15" ht="15.6" customHeight="1">
      <c r="B8" s="534" t="s">
        <v>16</v>
      </c>
      <c r="C8" s="534"/>
      <c r="D8" s="534"/>
      <c r="E8" s="534"/>
      <c r="F8" s="534"/>
      <c r="G8" s="534"/>
      <c r="H8" s="534"/>
      <c r="I8" s="534"/>
      <c r="J8" s="534"/>
      <c r="K8" s="534"/>
      <c r="L8" s="534"/>
      <c r="M8" s="534"/>
      <c r="N8" s="534"/>
      <c r="O8" s="534"/>
    </row>
    <row r="9" spans="1:15" ht="15.6" customHeight="1">
      <c r="B9" s="534" t="s">
        <v>26</v>
      </c>
      <c r="C9" s="534"/>
      <c r="D9" s="534"/>
      <c r="E9" s="534"/>
      <c r="F9" s="534"/>
      <c r="G9" s="534"/>
      <c r="H9" s="534"/>
      <c r="I9" s="534"/>
      <c r="J9" s="534"/>
      <c r="K9" s="534"/>
      <c r="L9" s="534"/>
      <c r="M9" s="534"/>
      <c r="N9" s="534"/>
      <c r="O9" s="534"/>
    </row>
    <row r="10" spans="1:15" ht="16.2">
      <c r="B10" s="545"/>
      <c r="C10" s="545"/>
      <c r="D10" s="545"/>
      <c r="E10" s="545"/>
      <c r="F10" s="545"/>
      <c r="G10" s="545"/>
      <c r="H10" s="545"/>
      <c r="I10" s="545"/>
      <c r="J10" s="545"/>
      <c r="K10" s="545"/>
      <c r="L10" s="545"/>
      <c r="M10" s="545"/>
      <c r="N10" s="545"/>
      <c r="O10" s="545"/>
    </row>
    <row r="11" spans="1:15" ht="15.6" customHeight="1">
      <c r="A11" s="529" t="s">
        <v>4</v>
      </c>
      <c r="B11" s="529" t="s">
        <v>188</v>
      </c>
      <c r="C11" s="529" t="s">
        <v>3</v>
      </c>
      <c r="D11" s="529" t="s">
        <v>1</v>
      </c>
      <c r="E11" s="529" t="s">
        <v>2</v>
      </c>
      <c r="F11" s="546" t="s">
        <v>0</v>
      </c>
      <c r="G11" s="514" t="s">
        <v>27</v>
      </c>
      <c r="H11" s="515"/>
      <c r="I11" s="515"/>
      <c r="J11" s="515"/>
      <c r="K11" s="515"/>
      <c r="L11" s="516"/>
      <c r="M11" s="550" t="s">
        <v>58</v>
      </c>
      <c r="N11" s="536" t="s">
        <v>57</v>
      </c>
      <c r="O11" s="536" t="s">
        <v>187</v>
      </c>
    </row>
    <row r="12" spans="1:15" ht="15.6" customHeight="1">
      <c r="A12" s="531"/>
      <c r="B12" s="531"/>
      <c r="C12" s="531"/>
      <c r="D12" s="531"/>
      <c r="E12" s="531"/>
      <c r="F12" s="546"/>
      <c r="G12" s="546" t="s">
        <v>32</v>
      </c>
      <c r="H12" s="546" t="s">
        <v>28</v>
      </c>
      <c r="I12" s="546"/>
      <c r="J12" s="546"/>
      <c r="K12" s="546"/>
      <c r="L12" s="547" t="s">
        <v>30</v>
      </c>
      <c r="M12" s="551"/>
      <c r="N12" s="537"/>
      <c r="O12" s="537"/>
    </row>
    <row r="13" spans="1:15" ht="15.6" customHeight="1">
      <c r="A13" s="531"/>
      <c r="B13" s="531"/>
      <c r="C13" s="531"/>
      <c r="D13" s="531"/>
      <c r="E13" s="531"/>
      <c r="F13" s="546"/>
      <c r="G13" s="546"/>
      <c r="H13" s="529" t="s">
        <v>13</v>
      </c>
      <c r="I13" s="529" t="s">
        <v>20</v>
      </c>
      <c r="J13" s="529" t="s">
        <v>53</v>
      </c>
      <c r="K13" s="529" t="s">
        <v>31</v>
      </c>
      <c r="L13" s="548"/>
      <c r="M13" s="551"/>
      <c r="N13" s="537"/>
      <c r="O13" s="537"/>
    </row>
    <row r="14" spans="1:15" s="8" customFormat="1" ht="49.2" customHeight="1">
      <c r="A14" s="530"/>
      <c r="B14" s="530"/>
      <c r="C14" s="530"/>
      <c r="D14" s="530"/>
      <c r="E14" s="530"/>
      <c r="F14" s="546"/>
      <c r="G14" s="546"/>
      <c r="H14" s="530"/>
      <c r="I14" s="530"/>
      <c r="J14" s="530"/>
      <c r="K14" s="530"/>
      <c r="L14" s="549"/>
      <c r="M14" s="552"/>
      <c r="N14" s="538"/>
      <c r="O14" s="538"/>
    </row>
    <row r="15" spans="1:15" s="8" customFormat="1" ht="15.6" customHeight="1">
      <c r="A15" s="92"/>
      <c r="B15" s="99" t="s">
        <v>59</v>
      </c>
      <c r="C15" s="522" t="s">
        <v>210</v>
      </c>
      <c r="D15" s="523"/>
      <c r="E15" s="523"/>
      <c r="F15" s="523"/>
      <c r="G15" s="523"/>
      <c r="H15" s="523"/>
      <c r="I15" s="523"/>
      <c r="J15" s="523"/>
      <c r="K15" s="523"/>
      <c r="L15" s="523"/>
      <c r="M15" s="523"/>
      <c r="N15" s="60"/>
      <c r="O15" s="78"/>
    </row>
    <row r="16" spans="1:15" s="13" customFormat="1">
      <c r="A16" s="10">
        <v>1</v>
      </c>
      <c r="B16" s="11">
        <v>4</v>
      </c>
      <c r="C16" s="138" t="s">
        <v>61</v>
      </c>
      <c r="D16" s="10">
        <v>28</v>
      </c>
      <c r="E16" s="9">
        <v>101</v>
      </c>
      <c r="F16" s="50"/>
      <c r="G16" s="50"/>
      <c r="H16" s="50"/>
      <c r="I16" s="50"/>
      <c r="J16" s="50"/>
      <c r="K16" s="50"/>
      <c r="L16" s="16"/>
      <c r="M16" s="121"/>
      <c r="N16" s="121"/>
      <c r="O16" s="77"/>
    </row>
    <row r="17" spans="1:16" s="17" customFormat="1" ht="46.8">
      <c r="A17" s="10">
        <v>2</v>
      </c>
      <c r="B17" s="11">
        <v>7</v>
      </c>
      <c r="C17" s="19" t="s">
        <v>62</v>
      </c>
      <c r="D17" s="10">
        <v>28</v>
      </c>
      <c r="E17" s="10">
        <v>103</v>
      </c>
      <c r="F17" s="51"/>
      <c r="G17" s="51"/>
      <c r="H17" s="51"/>
      <c r="I17" s="51"/>
      <c r="J17" s="51"/>
      <c r="K17" s="51"/>
      <c r="L17" s="16"/>
      <c r="M17" s="121"/>
      <c r="N17" s="121"/>
      <c r="O17" s="76"/>
    </row>
    <row r="18" spans="1:16" s="17" customFormat="1" ht="31.2">
      <c r="A18" s="10">
        <v>3</v>
      </c>
      <c r="B18" s="11">
        <v>9</v>
      </c>
      <c r="C18" s="19" t="s">
        <v>64</v>
      </c>
      <c r="D18" s="10">
        <v>28</v>
      </c>
      <c r="E18" s="10">
        <v>106</v>
      </c>
      <c r="F18" s="51"/>
      <c r="G18" s="51"/>
      <c r="H18" s="51"/>
      <c r="I18" s="51"/>
      <c r="J18" s="51"/>
      <c r="K18" s="51"/>
      <c r="L18" s="16"/>
      <c r="M18" s="121"/>
      <c r="N18" s="121"/>
      <c r="O18" s="76"/>
    </row>
    <row r="19" spans="1:16">
      <c r="A19" s="517">
        <v>4</v>
      </c>
      <c r="B19" s="518">
        <v>11</v>
      </c>
      <c r="C19" s="525" t="s">
        <v>65</v>
      </c>
      <c r="D19" s="27">
        <v>28</v>
      </c>
      <c r="E19" s="27">
        <v>71</v>
      </c>
      <c r="F19" s="48"/>
      <c r="G19" s="48"/>
      <c r="H19" s="48"/>
      <c r="I19" s="48"/>
      <c r="J19" s="48"/>
      <c r="K19" s="48"/>
      <c r="L19" s="25"/>
      <c r="M19" s="526"/>
      <c r="N19" s="539"/>
      <c r="O19" s="542"/>
    </row>
    <row r="20" spans="1:16">
      <c r="A20" s="517"/>
      <c r="B20" s="524"/>
      <c r="C20" s="525"/>
      <c r="D20" s="27">
        <v>28</v>
      </c>
      <c r="E20" s="27">
        <v>68</v>
      </c>
      <c r="F20" s="48"/>
      <c r="G20" s="48"/>
      <c r="H20" s="48"/>
      <c r="I20" s="48"/>
      <c r="J20" s="48"/>
      <c r="K20" s="48"/>
      <c r="L20" s="25"/>
      <c r="M20" s="527"/>
      <c r="N20" s="540"/>
      <c r="O20" s="543"/>
    </row>
    <row r="21" spans="1:16">
      <c r="A21" s="517"/>
      <c r="B21" s="524"/>
      <c r="C21" s="525"/>
      <c r="D21" s="27">
        <v>28</v>
      </c>
      <c r="E21" s="27">
        <v>69</v>
      </c>
      <c r="F21" s="48"/>
      <c r="G21" s="48"/>
      <c r="H21" s="48"/>
      <c r="I21" s="48"/>
      <c r="J21" s="48"/>
      <c r="K21" s="48"/>
      <c r="L21" s="25"/>
      <c r="M21" s="527"/>
      <c r="N21" s="540"/>
      <c r="O21" s="543"/>
    </row>
    <row r="22" spans="1:16">
      <c r="A22" s="517"/>
      <c r="B22" s="519"/>
      <c r="C22" s="525"/>
      <c r="D22" s="27">
        <v>27</v>
      </c>
      <c r="E22" s="27">
        <v>47</v>
      </c>
      <c r="F22" s="48"/>
      <c r="G22" s="48"/>
      <c r="H22" s="48"/>
      <c r="I22" s="48"/>
      <c r="J22" s="48"/>
      <c r="K22" s="48"/>
      <c r="L22" s="25"/>
      <c r="M22" s="528"/>
      <c r="N22" s="541"/>
      <c r="O22" s="544"/>
    </row>
    <row r="23" spans="1:16" s="17" customFormat="1" ht="65.25" customHeight="1">
      <c r="A23" s="10">
        <v>5</v>
      </c>
      <c r="B23" s="11">
        <v>36</v>
      </c>
      <c r="C23" s="19" t="s">
        <v>74</v>
      </c>
      <c r="D23" s="10">
        <v>27</v>
      </c>
      <c r="E23" s="10">
        <v>17</v>
      </c>
      <c r="F23" s="51"/>
      <c r="G23" s="51"/>
      <c r="H23" s="51"/>
      <c r="I23" s="51"/>
      <c r="J23" s="51"/>
      <c r="K23" s="51"/>
      <c r="L23" s="16"/>
      <c r="M23" s="121"/>
      <c r="N23" s="121"/>
      <c r="O23" s="76"/>
      <c r="P23" s="17" t="s">
        <v>209</v>
      </c>
    </row>
    <row r="24" spans="1:16" ht="22.2" customHeight="1">
      <c r="A24" s="29">
        <v>6</v>
      </c>
      <c r="B24" s="30">
        <v>38</v>
      </c>
      <c r="C24" s="40" t="s">
        <v>76</v>
      </c>
      <c r="D24" s="27">
        <v>27</v>
      </c>
      <c r="E24" s="27">
        <v>54</v>
      </c>
      <c r="F24" s="48"/>
      <c r="G24" s="48"/>
      <c r="H24" s="48"/>
      <c r="I24" s="48"/>
      <c r="J24" s="48"/>
      <c r="K24" s="48"/>
      <c r="L24" s="25"/>
      <c r="M24" s="84"/>
      <c r="N24" s="84"/>
      <c r="O24" s="28"/>
    </row>
    <row r="25" spans="1:16" s="15" customFormat="1" ht="27" customHeight="1">
      <c r="A25" s="29">
        <v>7</v>
      </c>
      <c r="B25" s="30">
        <v>40</v>
      </c>
      <c r="C25" s="33" t="s">
        <v>78</v>
      </c>
      <c r="D25" s="29">
        <v>27</v>
      </c>
      <c r="E25" s="29">
        <v>60</v>
      </c>
      <c r="F25" s="49"/>
      <c r="G25" s="49"/>
      <c r="H25" s="49"/>
      <c r="I25" s="49"/>
      <c r="J25" s="49"/>
      <c r="K25" s="49"/>
      <c r="L25" s="25"/>
      <c r="M25" s="84"/>
      <c r="N25" s="84"/>
      <c r="O25" s="74"/>
    </row>
    <row r="26" spans="1:16">
      <c r="A26" s="29">
        <v>8</v>
      </c>
      <c r="B26" s="30">
        <v>63</v>
      </c>
      <c r="C26" s="40" t="s">
        <v>93</v>
      </c>
      <c r="D26" s="27">
        <v>26</v>
      </c>
      <c r="E26" s="27">
        <v>24</v>
      </c>
      <c r="F26" s="48"/>
      <c r="G26" s="48"/>
      <c r="H26" s="48"/>
      <c r="I26" s="48"/>
      <c r="J26" s="48"/>
      <c r="K26" s="48"/>
      <c r="L26" s="25"/>
      <c r="M26" s="84"/>
      <c r="N26" s="84"/>
      <c r="O26" s="28"/>
    </row>
    <row r="27" spans="1:16">
      <c r="A27" s="517">
        <v>9</v>
      </c>
      <c r="B27" s="518">
        <v>65</v>
      </c>
      <c r="C27" s="520" t="s">
        <v>95</v>
      </c>
      <c r="D27" s="27">
        <v>26</v>
      </c>
      <c r="E27" s="27">
        <v>21</v>
      </c>
      <c r="F27" s="48"/>
      <c r="G27" s="48"/>
      <c r="H27" s="48"/>
      <c r="I27" s="48"/>
      <c r="J27" s="48"/>
      <c r="K27" s="48"/>
      <c r="L27" s="25"/>
      <c r="M27" s="84"/>
      <c r="N27" s="84"/>
      <c r="O27" s="28"/>
    </row>
    <row r="28" spans="1:16">
      <c r="A28" s="517"/>
      <c r="B28" s="519"/>
      <c r="C28" s="521"/>
      <c r="D28" s="27">
        <v>26</v>
      </c>
      <c r="E28" s="27">
        <v>20</v>
      </c>
      <c r="F28" s="48"/>
      <c r="G28" s="48"/>
      <c r="H28" s="48"/>
      <c r="I28" s="48"/>
      <c r="J28" s="48"/>
      <c r="K28" s="48"/>
      <c r="L28" s="25"/>
      <c r="M28" s="84"/>
      <c r="N28" s="84"/>
      <c r="O28" s="28"/>
    </row>
    <row r="29" spans="1:16">
      <c r="A29" s="29">
        <v>10</v>
      </c>
      <c r="B29" s="30">
        <v>75</v>
      </c>
      <c r="C29" s="33" t="s">
        <v>100</v>
      </c>
      <c r="D29" s="27">
        <v>27</v>
      </c>
      <c r="E29" s="27">
        <v>312</v>
      </c>
      <c r="F29" s="48"/>
      <c r="G29" s="48"/>
      <c r="H29" s="48"/>
      <c r="I29" s="48"/>
      <c r="J29" s="48"/>
      <c r="K29" s="48"/>
      <c r="L29" s="25"/>
      <c r="M29" s="84"/>
      <c r="N29" s="84"/>
      <c r="O29" s="28"/>
    </row>
    <row r="30" spans="1:16" s="8" customFormat="1">
      <c r="A30" s="92"/>
      <c r="B30" s="37" t="s">
        <v>101</v>
      </c>
      <c r="C30" s="41" t="s">
        <v>211</v>
      </c>
      <c r="D30" s="36"/>
      <c r="E30" s="36"/>
      <c r="F30" s="53"/>
      <c r="G30" s="53"/>
      <c r="H30" s="53"/>
      <c r="I30" s="53"/>
      <c r="J30" s="53"/>
      <c r="K30" s="53"/>
      <c r="L30" s="25"/>
      <c r="M30" s="66"/>
      <c r="N30" s="66"/>
      <c r="O30" s="78"/>
    </row>
    <row r="31" spans="1:16">
      <c r="A31" s="29">
        <v>11</v>
      </c>
      <c r="B31" s="30">
        <v>80</v>
      </c>
      <c r="C31" s="40" t="s">
        <v>103</v>
      </c>
      <c r="D31" s="27">
        <v>25</v>
      </c>
      <c r="E31" s="27">
        <v>196</v>
      </c>
      <c r="F31" s="48"/>
      <c r="G31" s="48"/>
      <c r="H31" s="48"/>
      <c r="I31" s="48"/>
      <c r="J31" s="48"/>
      <c r="K31" s="48"/>
      <c r="L31" s="25"/>
      <c r="M31" s="84"/>
      <c r="N31" s="84"/>
      <c r="O31" s="28"/>
    </row>
    <row r="32" spans="1:16">
      <c r="A32" s="29">
        <v>12</v>
      </c>
      <c r="B32" s="82">
        <v>106</v>
      </c>
      <c r="C32" s="104" t="s">
        <v>35</v>
      </c>
      <c r="D32" s="27">
        <v>26</v>
      </c>
      <c r="E32" s="27">
        <v>42</v>
      </c>
      <c r="F32" s="48"/>
      <c r="G32" s="48"/>
      <c r="H32" s="48"/>
      <c r="I32" s="48"/>
      <c r="J32" s="48"/>
      <c r="K32" s="48"/>
      <c r="L32" s="25"/>
      <c r="M32" s="84"/>
      <c r="N32" s="84"/>
      <c r="O32" s="28"/>
    </row>
    <row r="33" spans="1:15" s="13" customFormat="1">
      <c r="A33" s="10">
        <v>13</v>
      </c>
      <c r="B33" s="11">
        <v>118</v>
      </c>
      <c r="C33" s="4" t="s">
        <v>110</v>
      </c>
      <c r="D33" s="9">
        <v>26</v>
      </c>
      <c r="E33" s="9">
        <v>46</v>
      </c>
      <c r="F33" s="50"/>
      <c r="G33" s="50"/>
      <c r="H33" s="50"/>
      <c r="I33" s="50"/>
      <c r="J33" s="50"/>
      <c r="K33" s="50"/>
      <c r="L33" s="16"/>
      <c r="M33" s="121"/>
      <c r="N33" s="121"/>
      <c r="O33" s="77" t="s">
        <v>234</v>
      </c>
    </row>
    <row r="34" spans="1:15">
      <c r="A34" s="29">
        <v>14</v>
      </c>
      <c r="B34" s="30">
        <v>122</v>
      </c>
      <c r="C34" s="68" t="s">
        <v>111</v>
      </c>
      <c r="D34" s="27">
        <v>26</v>
      </c>
      <c r="E34" s="27">
        <v>41</v>
      </c>
      <c r="F34" s="48"/>
      <c r="G34" s="48"/>
      <c r="H34" s="48"/>
      <c r="I34" s="48"/>
      <c r="J34" s="48"/>
      <c r="K34" s="48"/>
      <c r="L34" s="25"/>
      <c r="M34" s="84"/>
      <c r="N34" s="84"/>
      <c r="O34" s="28"/>
    </row>
    <row r="35" spans="1:15">
      <c r="A35" s="29">
        <v>15</v>
      </c>
      <c r="B35" s="30">
        <v>123</v>
      </c>
      <c r="C35" s="68" t="s">
        <v>112</v>
      </c>
      <c r="D35" s="27">
        <v>26</v>
      </c>
      <c r="E35" s="27">
        <v>40</v>
      </c>
      <c r="F35" s="48"/>
      <c r="G35" s="48"/>
      <c r="H35" s="48"/>
      <c r="I35" s="48"/>
      <c r="J35" s="48"/>
      <c r="K35" s="48"/>
      <c r="L35" s="25"/>
      <c r="M35" s="84"/>
      <c r="N35" s="84"/>
      <c r="O35" s="28"/>
    </row>
    <row r="36" spans="1:15">
      <c r="A36" s="29">
        <v>16</v>
      </c>
      <c r="B36" s="30">
        <v>129</v>
      </c>
      <c r="C36" s="68" t="s">
        <v>113</v>
      </c>
      <c r="D36" s="27">
        <v>26</v>
      </c>
      <c r="E36" s="27">
        <v>34</v>
      </c>
      <c r="F36" s="48"/>
      <c r="G36" s="48"/>
      <c r="H36" s="48"/>
      <c r="I36" s="48"/>
      <c r="J36" s="48"/>
      <c r="K36" s="48"/>
      <c r="L36" s="25"/>
      <c r="M36" s="84"/>
      <c r="N36" s="84"/>
      <c r="O36" s="28"/>
    </row>
    <row r="37" spans="1:15" s="13" customFormat="1">
      <c r="A37" s="10">
        <v>17</v>
      </c>
      <c r="B37" s="11">
        <v>136</v>
      </c>
      <c r="C37" s="138" t="s">
        <v>25</v>
      </c>
      <c r="D37" s="9">
        <v>26</v>
      </c>
      <c r="E37" s="9">
        <v>19</v>
      </c>
      <c r="F37" s="50"/>
      <c r="G37" s="50"/>
      <c r="H37" s="50"/>
      <c r="I37" s="50"/>
      <c r="J37" s="50"/>
      <c r="K37" s="50"/>
      <c r="L37" s="16"/>
      <c r="M37" s="121"/>
      <c r="N37" s="121"/>
      <c r="O37" s="77"/>
    </row>
    <row r="66" spans="1:15">
      <c r="A66" s="29">
        <v>1</v>
      </c>
      <c r="B66" s="30">
        <v>22</v>
      </c>
      <c r="C66" s="40" t="s">
        <v>70</v>
      </c>
      <c r="D66" s="27">
        <v>27</v>
      </c>
      <c r="E66" s="27">
        <v>48</v>
      </c>
      <c r="F66" s="48"/>
      <c r="G66" s="48"/>
      <c r="H66" s="48"/>
      <c r="I66" s="48"/>
      <c r="J66" s="48"/>
      <c r="K66" s="48"/>
      <c r="L66" s="25"/>
      <c r="M66" s="84"/>
      <c r="N66" s="84"/>
      <c r="O66" s="28"/>
    </row>
    <row r="67" spans="1:15" ht="31.2">
      <c r="A67" s="29">
        <v>2</v>
      </c>
      <c r="B67" s="82">
        <v>51</v>
      </c>
      <c r="C67" s="75" t="s">
        <v>87</v>
      </c>
      <c r="D67" s="27">
        <v>27</v>
      </c>
      <c r="E67" s="27">
        <v>68</v>
      </c>
      <c r="F67" s="48"/>
      <c r="G67" s="48"/>
      <c r="H67" s="48"/>
      <c r="I67" s="48"/>
      <c r="J67" s="48"/>
      <c r="K67" s="48"/>
      <c r="L67" s="25"/>
      <c r="M67" s="84"/>
      <c r="N67" s="84"/>
      <c r="O67" s="28"/>
    </row>
    <row r="68" spans="1:15">
      <c r="A68" s="29">
        <v>3</v>
      </c>
      <c r="B68" s="30">
        <v>68</v>
      </c>
      <c r="C68" s="33" t="s">
        <v>97</v>
      </c>
      <c r="D68" s="27">
        <v>27</v>
      </c>
      <c r="E68" s="27">
        <v>324</v>
      </c>
      <c r="F68" s="48"/>
      <c r="G68" s="48"/>
      <c r="H68" s="48"/>
      <c r="I68" s="48"/>
      <c r="J68" s="48"/>
      <c r="K68" s="48"/>
      <c r="L68" s="25"/>
      <c r="M68" s="84"/>
      <c r="N68" s="84"/>
      <c r="O68" s="28"/>
    </row>
    <row r="69" spans="1:15" ht="31.2">
      <c r="A69" s="29">
        <v>4</v>
      </c>
      <c r="B69" s="83">
        <v>107</v>
      </c>
      <c r="C69" s="35" t="s">
        <v>108</v>
      </c>
      <c r="D69" s="27">
        <v>26</v>
      </c>
      <c r="E69" s="27">
        <v>112</v>
      </c>
      <c r="F69" s="48"/>
      <c r="G69" s="48"/>
      <c r="H69" s="48"/>
      <c r="I69" s="48"/>
      <c r="J69" s="48"/>
      <c r="K69" s="48"/>
      <c r="L69" s="25"/>
      <c r="M69" s="84"/>
      <c r="N69" s="84"/>
      <c r="O69" s="28"/>
    </row>
  </sheetData>
  <mergeCells count="36">
    <mergeCell ref="N11:N14"/>
    <mergeCell ref="N19:N22"/>
    <mergeCell ref="O19:O22"/>
    <mergeCell ref="B9:O9"/>
    <mergeCell ref="B10:O10"/>
    <mergeCell ref="B11:B14"/>
    <mergeCell ref="C11:C14"/>
    <mergeCell ref="D11:D14"/>
    <mergeCell ref="E11:E14"/>
    <mergeCell ref="O11:O14"/>
    <mergeCell ref="G12:G14"/>
    <mergeCell ref="H12:K12"/>
    <mergeCell ref="L12:L14"/>
    <mergeCell ref="H13:H14"/>
    <mergeCell ref="M11:M14"/>
    <mergeCell ref="F11:F14"/>
    <mergeCell ref="B2:E2"/>
    <mergeCell ref="F2:O2"/>
    <mergeCell ref="B3:E3"/>
    <mergeCell ref="F3:O3"/>
    <mergeCell ref="B8:O8"/>
    <mergeCell ref="N5:O5"/>
    <mergeCell ref="B7:O7"/>
    <mergeCell ref="G11:L11"/>
    <mergeCell ref="A27:A28"/>
    <mergeCell ref="B27:B28"/>
    <mergeCell ref="C27:C28"/>
    <mergeCell ref="C15:M15"/>
    <mergeCell ref="B19:B22"/>
    <mergeCell ref="C19:C22"/>
    <mergeCell ref="M19:M22"/>
    <mergeCell ref="I13:I14"/>
    <mergeCell ref="J13:J14"/>
    <mergeCell ref="K13:K14"/>
    <mergeCell ref="A11:A14"/>
    <mergeCell ref="A19:A22"/>
  </mergeCells>
  <pageMargins left="0" right="0" top="0.35433070866141703" bottom="0.35433070866141703" header="0.31496062992126" footer="0.31496062992126"/>
  <pageSetup paperSize="9" scale="90" orientation="landscape" r:id="rId1"/>
  <drawing r:id="rId2"/>
</worksheet>
</file>

<file path=xl/worksheets/sheet2.xml><?xml version="1.0" encoding="utf-8"?>
<worksheet xmlns="http://schemas.openxmlformats.org/spreadsheetml/2006/main" xmlns:r="http://schemas.openxmlformats.org/officeDocument/2006/relationships">
  <sheetPr codeName="Sheet2"/>
  <dimension ref="A1:Q152"/>
  <sheetViews>
    <sheetView topLeftCell="A6" zoomScaleNormal="100" workbookViewId="0">
      <pane ySplit="9" topLeftCell="A27" activePane="bottomLeft" state="frozen"/>
      <selection activeCell="A25" sqref="A25:XFD25"/>
      <selection pane="bottomLeft" activeCell="A25" sqref="A25:XFD25"/>
    </sheetView>
  </sheetViews>
  <sheetFormatPr defaultColWidth="10" defaultRowHeight="15.6"/>
  <cols>
    <col min="1" max="1" width="10" style="22"/>
    <col min="2" max="2" width="7.6640625" style="22" customWidth="1"/>
    <col min="3" max="3" width="26.88671875" style="14" customWidth="1"/>
    <col min="4" max="4" width="8.109375" style="21" customWidth="1"/>
    <col min="5" max="5" width="9.109375" style="21" customWidth="1"/>
    <col min="6" max="7" width="10.109375" style="56" customWidth="1"/>
    <col min="8" max="8" width="10.88671875" style="56" customWidth="1"/>
    <col min="9" max="9" width="11.109375" style="56" customWidth="1"/>
    <col min="10" max="10" width="11.33203125" style="56" hidden="1" customWidth="1"/>
    <col min="11" max="11" width="9.44140625" style="56" customWidth="1"/>
    <col min="12" max="12" width="12.6640625" style="81" customWidth="1"/>
    <col min="13" max="13" width="25.88671875" style="144" customWidth="1"/>
    <col min="14" max="14" width="23.44140625" style="14" customWidth="1"/>
    <col min="15" max="16384" width="10" style="14"/>
  </cols>
  <sheetData>
    <row r="1" spans="1:14">
      <c r="B1" s="93"/>
      <c r="C1" s="2"/>
      <c r="D1" s="6"/>
      <c r="E1" s="6"/>
      <c r="F1" s="46"/>
      <c r="G1" s="46"/>
      <c r="H1" s="46"/>
      <c r="I1" s="46"/>
      <c r="J1" s="46"/>
      <c r="K1" s="46"/>
      <c r="L1" s="46"/>
      <c r="M1" s="142"/>
      <c r="N1" s="6"/>
    </row>
    <row r="2" spans="1:14">
      <c r="B2" s="532" t="s">
        <v>8</v>
      </c>
      <c r="C2" s="532"/>
      <c r="D2" s="532"/>
      <c r="E2" s="532"/>
      <c r="F2" s="533" t="s">
        <v>7</v>
      </c>
      <c r="G2" s="533"/>
      <c r="H2" s="533"/>
      <c r="I2" s="533"/>
      <c r="J2" s="533"/>
      <c r="K2" s="533"/>
      <c r="L2" s="533"/>
      <c r="M2" s="533"/>
      <c r="N2" s="533"/>
    </row>
    <row r="3" spans="1:14">
      <c r="B3" s="533" t="s">
        <v>6</v>
      </c>
      <c r="C3" s="533"/>
      <c r="D3" s="533"/>
      <c r="E3" s="533"/>
      <c r="F3" s="533" t="s">
        <v>5</v>
      </c>
      <c r="G3" s="533"/>
      <c r="H3" s="533"/>
      <c r="I3" s="533"/>
      <c r="J3" s="533"/>
      <c r="K3" s="533"/>
      <c r="L3" s="533"/>
      <c r="M3" s="533"/>
      <c r="N3" s="533"/>
    </row>
    <row r="4" spans="1:14">
      <c r="B4" s="93"/>
      <c r="C4" s="2"/>
      <c r="D4" s="6"/>
      <c r="E4" s="6"/>
      <c r="F4" s="46"/>
      <c r="G4" s="46"/>
      <c r="H4" s="46"/>
      <c r="I4" s="46"/>
      <c r="J4" s="46"/>
      <c r="K4" s="46"/>
      <c r="L4" s="46"/>
      <c r="M4" s="142"/>
      <c r="N4" s="6"/>
    </row>
    <row r="5" spans="1:14">
      <c r="B5" s="93"/>
      <c r="C5" s="2"/>
      <c r="D5" s="6"/>
      <c r="E5" s="6"/>
      <c r="F5" s="589" t="s">
        <v>9</v>
      </c>
      <c r="G5" s="589"/>
      <c r="H5" s="589"/>
      <c r="I5" s="589"/>
      <c r="J5" s="589"/>
      <c r="K5" s="589"/>
      <c r="L5" s="589"/>
      <c r="M5" s="589"/>
      <c r="N5" s="23"/>
    </row>
    <row r="6" spans="1:14">
      <c r="B6" s="93"/>
      <c r="C6" s="2"/>
      <c r="D6" s="6"/>
      <c r="E6" s="6"/>
      <c r="F6" s="47"/>
      <c r="G6" s="47"/>
      <c r="H6" s="47"/>
      <c r="I6" s="47"/>
      <c r="J6" s="47"/>
      <c r="K6" s="47"/>
      <c r="L6" s="47"/>
      <c r="M6" s="143"/>
      <c r="N6" s="7"/>
    </row>
    <row r="7" spans="1:14" ht="15.6" customHeight="1">
      <c r="B7" s="534" t="s">
        <v>56</v>
      </c>
      <c r="C7" s="534"/>
      <c r="D7" s="534"/>
      <c r="E7" s="534"/>
      <c r="F7" s="534"/>
      <c r="G7" s="534"/>
      <c r="H7" s="534"/>
      <c r="I7" s="534"/>
      <c r="J7" s="534"/>
      <c r="K7" s="534"/>
      <c r="L7" s="534"/>
      <c r="M7" s="534"/>
      <c r="N7" s="534"/>
    </row>
    <row r="8" spans="1:14" ht="15.6" customHeight="1">
      <c r="B8" s="534" t="s">
        <v>16</v>
      </c>
      <c r="C8" s="534"/>
      <c r="D8" s="534"/>
      <c r="E8" s="534"/>
      <c r="F8" s="534"/>
      <c r="G8" s="534"/>
      <c r="H8" s="534"/>
      <c r="I8" s="534"/>
      <c r="J8" s="534"/>
      <c r="K8" s="534"/>
      <c r="L8" s="534"/>
      <c r="M8" s="534"/>
      <c r="N8" s="534"/>
    </row>
    <row r="9" spans="1:14" ht="15.6" customHeight="1">
      <c r="B9" s="534" t="s">
        <v>26</v>
      </c>
      <c r="C9" s="534"/>
      <c r="D9" s="534"/>
      <c r="E9" s="534"/>
      <c r="F9" s="534"/>
      <c r="G9" s="534"/>
      <c r="H9" s="534"/>
      <c r="I9" s="534"/>
      <c r="J9" s="534"/>
      <c r="K9" s="534"/>
      <c r="L9" s="534"/>
      <c r="M9" s="534"/>
      <c r="N9" s="534"/>
    </row>
    <row r="10" spans="1:14" ht="16.2">
      <c r="B10" s="545"/>
      <c r="C10" s="545"/>
      <c r="D10" s="545"/>
      <c r="E10" s="545"/>
      <c r="F10" s="545"/>
      <c r="G10" s="545"/>
      <c r="H10" s="545"/>
      <c r="I10" s="545"/>
      <c r="J10" s="545"/>
      <c r="K10" s="545"/>
      <c r="L10" s="545"/>
      <c r="M10" s="545"/>
      <c r="N10" s="545"/>
    </row>
    <row r="11" spans="1:14" ht="15.6" customHeight="1">
      <c r="A11" s="547" t="s">
        <v>4</v>
      </c>
      <c r="B11" s="547" t="s">
        <v>186</v>
      </c>
      <c r="C11" s="529" t="s">
        <v>3</v>
      </c>
      <c r="D11" s="529" t="s">
        <v>1</v>
      </c>
      <c r="E11" s="529" t="s">
        <v>2</v>
      </c>
      <c r="F11" s="546" t="s">
        <v>0</v>
      </c>
      <c r="G11" s="514" t="s">
        <v>27</v>
      </c>
      <c r="H11" s="515"/>
      <c r="I11" s="515"/>
      <c r="J11" s="515"/>
      <c r="K11" s="515"/>
      <c r="L11" s="516"/>
      <c r="M11" s="550" t="s">
        <v>58</v>
      </c>
      <c r="N11" s="536" t="s">
        <v>57</v>
      </c>
    </row>
    <row r="12" spans="1:14" ht="15.6" customHeight="1">
      <c r="A12" s="548"/>
      <c r="B12" s="548"/>
      <c r="C12" s="531"/>
      <c r="D12" s="531"/>
      <c r="E12" s="531"/>
      <c r="F12" s="546"/>
      <c r="G12" s="546" t="s">
        <v>32</v>
      </c>
      <c r="H12" s="546" t="s">
        <v>28</v>
      </c>
      <c r="I12" s="546"/>
      <c r="J12" s="546"/>
      <c r="K12" s="546"/>
      <c r="L12" s="547" t="s">
        <v>215</v>
      </c>
      <c r="M12" s="551"/>
      <c r="N12" s="537"/>
    </row>
    <row r="13" spans="1:14" ht="15.6" customHeight="1">
      <c r="A13" s="548"/>
      <c r="B13" s="548"/>
      <c r="C13" s="531"/>
      <c r="D13" s="531"/>
      <c r="E13" s="531"/>
      <c r="F13" s="546"/>
      <c r="G13" s="546"/>
      <c r="H13" s="529" t="s">
        <v>13</v>
      </c>
      <c r="I13" s="529" t="s">
        <v>20</v>
      </c>
      <c r="J13" s="529" t="s">
        <v>53</v>
      </c>
      <c r="K13" s="529" t="s">
        <v>31</v>
      </c>
      <c r="L13" s="548"/>
      <c r="M13" s="551"/>
      <c r="N13" s="537"/>
    </row>
    <row r="14" spans="1:14" s="8" customFormat="1" ht="49.2" customHeight="1">
      <c r="A14" s="549"/>
      <c r="B14" s="549"/>
      <c r="C14" s="530"/>
      <c r="D14" s="530"/>
      <c r="E14" s="530"/>
      <c r="F14" s="546"/>
      <c r="G14" s="546"/>
      <c r="H14" s="530"/>
      <c r="I14" s="530"/>
      <c r="J14" s="530"/>
      <c r="K14" s="530"/>
      <c r="L14" s="549"/>
      <c r="M14" s="552"/>
      <c r="N14" s="538"/>
    </row>
    <row r="15" spans="1:14" s="8" customFormat="1" ht="15.6" customHeight="1">
      <c r="A15" s="92"/>
      <c r="B15" s="99" t="s">
        <v>59</v>
      </c>
      <c r="C15" s="522" t="s">
        <v>60</v>
      </c>
      <c r="D15" s="523"/>
      <c r="E15" s="523"/>
      <c r="F15" s="523"/>
      <c r="G15" s="523"/>
      <c r="H15" s="523"/>
      <c r="I15" s="523"/>
      <c r="J15" s="523"/>
      <c r="K15" s="523"/>
      <c r="L15" s="523"/>
      <c r="M15" s="583"/>
    </row>
    <row r="16" spans="1:14" s="12" customFormat="1">
      <c r="A16" s="90">
        <v>1</v>
      </c>
      <c r="B16" s="11">
        <v>1</v>
      </c>
      <c r="C16" s="77" t="s">
        <v>169</v>
      </c>
      <c r="D16" s="10">
        <v>28</v>
      </c>
      <c r="E16" s="9">
        <v>97</v>
      </c>
      <c r="F16" s="50">
        <v>135</v>
      </c>
      <c r="G16" s="50">
        <v>1.5</v>
      </c>
      <c r="H16" s="50">
        <v>1.5</v>
      </c>
      <c r="I16" s="50">
        <v>0</v>
      </c>
      <c r="J16" s="50">
        <v>0</v>
      </c>
      <c r="K16" s="50">
        <v>0</v>
      </c>
      <c r="L16" s="51"/>
      <c r="M16" s="162" t="s">
        <v>214</v>
      </c>
    </row>
    <row r="17" spans="1:15" s="13" customFormat="1">
      <c r="A17" s="10">
        <v>2</v>
      </c>
      <c r="B17" s="11">
        <v>2</v>
      </c>
      <c r="C17" s="77" t="s">
        <v>170</v>
      </c>
      <c r="D17" s="10">
        <v>28</v>
      </c>
      <c r="E17" s="9">
        <v>98</v>
      </c>
      <c r="F17" s="50">
        <v>150</v>
      </c>
      <c r="G17" s="50">
        <v>0.5</v>
      </c>
      <c r="H17" s="50">
        <v>0.5</v>
      </c>
      <c r="I17" s="50">
        <v>0</v>
      </c>
      <c r="J17" s="50">
        <v>0</v>
      </c>
      <c r="K17" s="50">
        <v>0</v>
      </c>
      <c r="L17" s="51"/>
      <c r="M17" s="162" t="s">
        <v>214</v>
      </c>
    </row>
    <row r="18" spans="1:15" ht="31.2">
      <c r="A18" s="29">
        <v>3</v>
      </c>
      <c r="B18" s="30">
        <v>3</v>
      </c>
      <c r="C18" s="145" t="s">
        <v>51</v>
      </c>
      <c r="D18" s="31">
        <v>28</v>
      </c>
      <c r="E18" s="31">
        <v>100</v>
      </c>
      <c r="F18" s="52">
        <v>196</v>
      </c>
      <c r="G18" s="52">
        <v>77.099999999999994</v>
      </c>
      <c r="H18" s="52">
        <v>47.6</v>
      </c>
      <c r="I18" s="52">
        <v>0</v>
      </c>
      <c r="J18" s="52">
        <v>0</v>
      </c>
      <c r="K18" s="52">
        <v>29.5</v>
      </c>
      <c r="L18" s="52" t="s">
        <v>220</v>
      </c>
      <c r="M18" s="25"/>
      <c r="N18" s="14" t="s">
        <v>163</v>
      </c>
    </row>
    <row r="19" spans="1:15" s="13" customFormat="1">
      <c r="A19" s="10">
        <v>4</v>
      </c>
      <c r="B19" s="11">
        <v>5</v>
      </c>
      <c r="C19" s="77" t="s">
        <v>171</v>
      </c>
      <c r="D19" s="10">
        <v>28</v>
      </c>
      <c r="E19" s="9">
        <v>75</v>
      </c>
      <c r="F19" s="50">
        <v>784.5</v>
      </c>
      <c r="G19" s="50">
        <v>84.5</v>
      </c>
      <c r="H19" s="50">
        <v>82.7</v>
      </c>
      <c r="I19" s="50">
        <v>0</v>
      </c>
      <c r="J19" s="50">
        <v>0</v>
      </c>
      <c r="K19" s="50">
        <v>1.8</v>
      </c>
      <c r="L19" s="51"/>
      <c r="M19" s="162" t="s">
        <v>213</v>
      </c>
      <c r="N19" s="13" t="s">
        <v>172</v>
      </c>
    </row>
    <row r="20" spans="1:15" s="13" customFormat="1">
      <c r="A20" s="10">
        <v>5</v>
      </c>
      <c r="B20" s="11">
        <v>6</v>
      </c>
      <c r="C20" s="77" t="s">
        <v>17</v>
      </c>
      <c r="D20" s="10">
        <v>28</v>
      </c>
      <c r="E20" s="9">
        <v>102</v>
      </c>
      <c r="F20" s="50">
        <v>168.8</v>
      </c>
      <c r="G20" s="50">
        <v>119.4</v>
      </c>
      <c r="H20" s="50">
        <v>60.5</v>
      </c>
      <c r="I20" s="50">
        <v>0</v>
      </c>
      <c r="J20" s="50">
        <v>0</v>
      </c>
      <c r="K20" s="50">
        <v>58.9</v>
      </c>
      <c r="L20" s="51"/>
      <c r="M20" s="16" t="s">
        <v>233</v>
      </c>
      <c r="N20" s="13" t="s">
        <v>173</v>
      </c>
    </row>
    <row r="21" spans="1:15" s="17" customFormat="1" ht="31.2">
      <c r="A21" s="10">
        <v>6</v>
      </c>
      <c r="B21" s="11">
        <v>8</v>
      </c>
      <c r="C21" s="163" t="s">
        <v>63</v>
      </c>
      <c r="D21" s="10">
        <v>28</v>
      </c>
      <c r="E21" s="10">
        <v>105</v>
      </c>
      <c r="F21" s="51">
        <v>83.5</v>
      </c>
      <c r="G21" s="51">
        <v>83.5</v>
      </c>
      <c r="H21" s="51">
        <v>69</v>
      </c>
      <c r="I21" s="51">
        <v>0</v>
      </c>
      <c r="J21" s="51">
        <v>0</v>
      </c>
      <c r="K21" s="51">
        <v>14.5</v>
      </c>
      <c r="L21" s="51"/>
      <c r="M21" s="16" t="s">
        <v>233</v>
      </c>
      <c r="N21" s="17" t="s">
        <v>174</v>
      </c>
    </row>
    <row r="22" spans="1:15" s="13" customFormat="1">
      <c r="A22" s="10">
        <v>7</v>
      </c>
      <c r="B22" s="11">
        <v>10</v>
      </c>
      <c r="C22" s="77" t="s">
        <v>175</v>
      </c>
      <c r="D22" s="10">
        <v>28</v>
      </c>
      <c r="E22" s="9">
        <v>60</v>
      </c>
      <c r="F22" s="50">
        <v>74.5</v>
      </c>
      <c r="G22" s="50">
        <v>74.5</v>
      </c>
      <c r="H22" s="50">
        <v>60</v>
      </c>
      <c r="I22" s="50">
        <v>0</v>
      </c>
      <c r="J22" s="50">
        <v>0</v>
      </c>
      <c r="K22" s="50">
        <v>14.5</v>
      </c>
      <c r="L22" s="51"/>
      <c r="M22" s="162" t="s">
        <v>213</v>
      </c>
      <c r="N22" s="13" t="s">
        <v>176</v>
      </c>
    </row>
    <row r="23" spans="1:15">
      <c r="A23" s="29">
        <v>8</v>
      </c>
      <c r="B23" s="30">
        <v>12</v>
      </c>
      <c r="C23" s="28" t="s">
        <v>66</v>
      </c>
      <c r="D23" s="27">
        <v>28</v>
      </c>
      <c r="E23" s="27">
        <v>70</v>
      </c>
      <c r="F23" s="48">
        <v>387.7</v>
      </c>
      <c r="G23" s="48">
        <v>19.100000000000001</v>
      </c>
      <c r="H23" s="48">
        <v>0</v>
      </c>
      <c r="I23" s="48">
        <v>0</v>
      </c>
      <c r="J23" s="48">
        <v>0</v>
      </c>
      <c r="K23" s="48">
        <v>19.100000000000001</v>
      </c>
      <c r="L23" s="49"/>
      <c r="M23" s="25"/>
    </row>
    <row r="24" spans="1:15" s="13" customFormat="1" ht="18" customHeight="1">
      <c r="A24" s="558">
        <v>9</v>
      </c>
      <c r="B24" s="562">
        <v>13</v>
      </c>
      <c r="C24" s="570" t="s">
        <v>127</v>
      </c>
      <c r="D24" s="9">
        <v>27</v>
      </c>
      <c r="E24" s="9">
        <v>46</v>
      </c>
      <c r="F24" s="50">
        <v>332.4</v>
      </c>
      <c r="G24" s="50">
        <v>154.5</v>
      </c>
      <c r="H24" s="165">
        <v>152.85</v>
      </c>
      <c r="I24" s="50">
        <v>0</v>
      </c>
      <c r="J24" s="50">
        <v>0</v>
      </c>
      <c r="K24" s="165">
        <v>1.65</v>
      </c>
      <c r="L24" s="51"/>
      <c r="M24" s="577" t="s">
        <v>214</v>
      </c>
    </row>
    <row r="25" spans="1:15" s="13" customFormat="1">
      <c r="A25" s="558"/>
      <c r="B25" s="569"/>
      <c r="C25" s="571"/>
      <c r="D25" s="9">
        <v>27</v>
      </c>
      <c r="E25" s="9">
        <v>58</v>
      </c>
      <c r="F25" s="50">
        <v>307.10000000000002</v>
      </c>
      <c r="G25" s="50">
        <v>77.7</v>
      </c>
      <c r="H25" s="50">
        <v>77.7</v>
      </c>
      <c r="I25" s="50">
        <v>0</v>
      </c>
      <c r="J25" s="50">
        <v>0</v>
      </c>
      <c r="K25" s="50">
        <v>0</v>
      </c>
      <c r="L25" s="51"/>
      <c r="M25" s="578"/>
    </row>
    <row r="26" spans="1:15" s="13" customFormat="1">
      <c r="A26" s="558"/>
      <c r="B26" s="563"/>
      <c r="C26" s="572"/>
      <c r="D26" s="9">
        <v>27</v>
      </c>
      <c r="E26" s="9">
        <v>59</v>
      </c>
      <c r="F26" s="50">
        <v>296.10000000000002</v>
      </c>
      <c r="G26" s="50">
        <v>79.2</v>
      </c>
      <c r="H26" s="50">
        <v>79.2</v>
      </c>
      <c r="I26" s="50">
        <v>0</v>
      </c>
      <c r="J26" s="50">
        <v>0</v>
      </c>
      <c r="K26" s="50">
        <v>0</v>
      </c>
      <c r="L26" s="51"/>
      <c r="M26" s="579"/>
    </row>
    <row r="27" spans="1:15" s="13" customFormat="1">
      <c r="A27" s="10">
        <v>10</v>
      </c>
      <c r="B27" s="11">
        <v>14</v>
      </c>
      <c r="C27" s="77" t="s">
        <v>14</v>
      </c>
      <c r="D27" s="9">
        <v>27</v>
      </c>
      <c r="E27" s="9">
        <v>45</v>
      </c>
      <c r="F27" s="50">
        <v>109.4</v>
      </c>
      <c r="G27" s="50">
        <v>47.2</v>
      </c>
      <c r="H27" s="50">
        <v>44.8</v>
      </c>
      <c r="I27" s="50">
        <v>0</v>
      </c>
      <c r="J27" s="50">
        <v>0</v>
      </c>
      <c r="K27" s="50">
        <v>2.4</v>
      </c>
      <c r="L27" s="51"/>
      <c r="M27" s="162" t="s">
        <v>213</v>
      </c>
    </row>
    <row r="28" spans="1:15" s="13" customFormat="1">
      <c r="A28" s="10">
        <v>11</v>
      </c>
      <c r="B28" s="11">
        <v>15</v>
      </c>
      <c r="C28" s="77" t="s">
        <v>15</v>
      </c>
      <c r="D28" s="9">
        <v>27</v>
      </c>
      <c r="E28" s="9">
        <v>44</v>
      </c>
      <c r="F28" s="50">
        <v>367.1</v>
      </c>
      <c r="G28" s="50">
        <v>92.9</v>
      </c>
      <c r="H28" s="50">
        <v>92.9</v>
      </c>
      <c r="I28" s="50">
        <v>0</v>
      </c>
      <c r="J28" s="50">
        <v>0</v>
      </c>
      <c r="K28" s="50">
        <v>0</v>
      </c>
      <c r="L28" s="51"/>
      <c r="M28" s="162" t="s">
        <v>232</v>
      </c>
      <c r="N28" s="13" t="s">
        <v>177</v>
      </c>
    </row>
    <row r="29" spans="1:15" s="13" customFormat="1" ht="31.2">
      <c r="A29" s="10">
        <v>12</v>
      </c>
      <c r="B29" s="11">
        <v>16</v>
      </c>
      <c r="C29" s="163" t="s">
        <v>178</v>
      </c>
      <c r="D29" s="9">
        <v>27</v>
      </c>
      <c r="E29" s="9">
        <v>270</v>
      </c>
      <c r="F29" s="50">
        <v>95.7</v>
      </c>
      <c r="G29" s="50">
        <v>10</v>
      </c>
      <c r="H29" s="50">
        <v>10</v>
      </c>
      <c r="I29" s="50">
        <v>0</v>
      </c>
      <c r="J29" s="50">
        <v>0</v>
      </c>
      <c r="K29" s="50">
        <v>0</v>
      </c>
      <c r="L29" s="51"/>
      <c r="M29" s="162" t="s">
        <v>213</v>
      </c>
    </row>
    <row r="30" spans="1:15" s="17" customFormat="1" ht="45" customHeight="1">
      <c r="A30" s="10">
        <v>13</v>
      </c>
      <c r="B30" s="11">
        <v>17</v>
      </c>
      <c r="C30" s="19" t="s">
        <v>67</v>
      </c>
      <c r="D30" s="10">
        <v>27</v>
      </c>
      <c r="E30" s="10">
        <v>15</v>
      </c>
      <c r="F30" s="51"/>
      <c r="G30" s="51"/>
      <c r="H30" s="51"/>
      <c r="I30" s="51"/>
      <c r="J30" s="51"/>
      <c r="K30" s="51"/>
      <c r="L30" s="16"/>
      <c r="M30" s="162" t="s">
        <v>214</v>
      </c>
      <c r="N30" s="167"/>
      <c r="O30" s="136" t="s">
        <v>198</v>
      </c>
    </row>
    <row r="31" spans="1:15" s="13" customFormat="1">
      <c r="A31" s="10">
        <v>14</v>
      </c>
      <c r="B31" s="11">
        <v>18</v>
      </c>
      <c r="C31" s="77" t="s">
        <v>69</v>
      </c>
      <c r="D31" s="9">
        <v>27</v>
      </c>
      <c r="E31" s="9">
        <v>43</v>
      </c>
      <c r="F31" s="50">
        <v>249</v>
      </c>
      <c r="G31" s="50">
        <v>60.2</v>
      </c>
      <c r="H31" s="50">
        <v>9.1999999999999993</v>
      </c>
      <c r="I31" s="50">
        <v>0</v>
      </c>
      <c r="J31" s="50">
        <v>0</v>
      </c>
      <c r="K31" s="50">
        <v>51</v>
      </c>
      <c r="L31" s="51"/>
      <c r="M31" s="162" t="s">
        <v>214</v>
      </c>
    </row>
    <row r="32" spans="1:15" s="13" customFormat="1" ht="31.2">
      <c r="A32" s="10">
        <v>15</v>
      </c>
      <c r="B32" s="11">
        <v>19</v>
      </c>
      <c r="C32" s="163" t="s">
        <v>179</v>
      </c>
      <c r="D32" s="9">
        <v>27</v>
      </c>
      <c r="E32" s="9">
        <v>42</v>
      </c>
      <c r="F32" s="50">
        <v>296.89999999999998</v>
      </c>
      <c r="G32" s="50">
        <v>73.400000000000006</v>
      </c>
      <c r="H32" s="50">
        <v>4.2</v>
      </c>
      <c r="I32" s="50">
        <v>0</v>
      </c>
      <c r="J32" s="50">
        <v>0</v>
      </c>
      <c r="K32" s="50">
        <v>69.2</v>
      </c>
      <c r="L32" s="51" t="s">
        <v>221</v>
      </c>
      <c r="M32" s="162" t="s">
        <v>232</v>
      </c>
    </row>
    <row r="33" spans="1:13" s="13" customFormat="1" ht="18" customHeight="1">
      <c r="A33" s="558">
        <v>16</v>
      </c>
      <c r="B33" s="562">
        <v>20</v>
      </c>
      <c r="C33" s="584" t="s">
        <v>126</v>
      </c>
      <c r="D33" s="9">
        <v>27</v>
      </c>
      <c r="E33" s="9">
        <v>41</v>
      </c>
      <c r="F33" s="50">
        <v>145</v>
      </c>
      <c r="G33" s="50">
        <v>42.9</v>
      </c>
      <c r="H33" s="50">
        <v>2.9</v>
      </c>
      <c r="I33" s="50">
        <v>0</v>
      </c>
      <c r="J33" s="50">
        <v>0</v>
      </c>
      <c r="K33" s="50">
        <v>40</v>
      </c>
      <c r="L33" s="51"/>
      <c r="M33" s="577" t="s">
        <v>214</v>
      </c>
    </row>
    <row r="34" spans="1:13" s="13" customFormat="1">
      <c r="A34" s="558"/>
      <c r="B34" s="563"/>
      <c r="C34" s="585"/>
      <c r="D34" s="9">
        <v>27</v>
      </c>
      <c r="E34" s="9">
        <v>39</v>
      </c>
      <c r="F34" s="50">
        <v>415.1</v>
      </c>
      <c r="G34" s="50">
        <v>65.900000000000006</v>
      </c>
      <c r="H34" s="50">
        <v>4.0999999999999996</v>
      </c>
      <c r="I34" s="50">
        <v>0</v>
      </c>
      <c r="J34" s="50">
        <v>0</v>
      </c>
      <c r="K34" s="50">
        <v>61.8</v>
      </c>
      <c r="L34" s="51"/>
      <c r="M34" s="579"/>
    </row>
    <row r="35" spans="1:13" s="13" customFormat="1" ht="31.2">
      <c r="A35" s="10">
        <v>17</v>
      </c>
      <c r="B35" s="11">
        <v>21</v>
      </c>
      <c r="C35" s="80" t="s">
        <v>124</v>
      </c>
      <c r="D35" s="9">
        <v>27</v>
      </c>
      <c r="E35" s="9">
        <v>40</v>
      </c>
      <c r="F35" s="50">
        <v>756.5</v>
      </c>
      <c r="G35" s="50">
        <v>55.3</v>
      </c>
      <c r="H35" s="50">
        <v>4.0999999999999996</v>
      </c>
      <c r="I35" s="50">
        <v>0</v>
      </c>
      <c r="J35" s="50">
        <v>0</v>
      </c>
      <c r="K35" s="50">
        <v>51.2</v>
      </c>
      <c r="L35" s="51"/>
      <c r="M35" s="162" t="s">
        <v>214</v>
      </c>
    </row>
    <row r="36" spans="1:13" s="13" customFormat="1" ht="31.2">
      <c r="A36" s="10">
        <v>18</v>
      </c>
      <c r="B36" s="11">
        <v>23</v>
      </c>
      <c r="C36" s="80" t="s">
        <v>123</v>
      </c>
      <c r="D36" s="9">
        <v>27</v>
      </c>
      <c r="E36" s="9">
        <v>38</v>
      </c>
      <c r="F36" s="50">
        <v>270.60000000000002</v>
      </c>
      <c r="G36" s="50">
        <v>47.1</v>
      </c>
      <c r="H36" s="50">
        <v>4.0999999999999996</v>
      </c>
      <c r="I36" s="50">
        <v>0</v>
      </c>
      <c r="J36" s="50">
        <v>0</v>
      </c>
      <c r="K36" s="50">
        <v>43</v>
      </c>
      <c r="L36" s="51"/>
      <c r="M36" s="162" t="s">
        <v>214</v>
      </c>
    </row>
    <row r="37" spans="1:13" s="13" customFormat="1" ht="31.2">
      <c r="A37" s="10">
        <v>19</v>
      </c>
      <c r="B37" s="11">
        <v>24</v>
      </c>
      <c r="C37" s="80" t="s">
        <v>122</v>
      </c>
      <c r="D37" s="9">
        <v>27</v>
      </c>
      <c r="E37" s="9">
        <v>37</v>
      </c>
      <c r="F37" s="50">
        <v>330.9</v>
      </c>
      <c r="G37" s="50">
        <v>70.099999999999994</v>
      </c>
      <c r="H37" s="50">
        <v>6.3</v>
      </c>
      <c r="I37" s="50">
        <v>0</v>
      </c>
      <c r="J37" s="50">
        <v>0</v>
      </c>
      <c r="K37" s="50">
        <v>63.8</v>
      </c>
      <c r="L37" s="51"/>
      <c r="M37" s="162" t="s">
        <v>214</v>
      </c>
    </row>
    <row r="38" spans="1:13">
      <c r="A38" s="29">
        <v>20</v>
      </c>
      <c r="B38" s="30">
        <v>25</v>
      </c>
      <c r="C38" s="28" t="s">
        <v>180</v>
      </c>
      <c r="D38" s="27">
        <v>27</v>
      </c>
      <c r="E38" s="27">
        <v>36</v>
      </c>
      <c r="F38" s="48">
        <v>290.60000000000002</v>
      </c>
      <c r="G38" s="48">
        <v>88.1</v>
      </c>
      <c r="H38" s="48">
        <v>6.6</v>
      </c>
      <c r="I38" s="48">
        <v>0</v>
      </c>
      <c r="J38" s="48">
        <v>0</v>
      </c>
      <c r="K38" s="48">
        <v>81.5</v>
      </c>
      <c r="L38" s="49"/>
      <c r="M38" s="25"/>
    </row>
    <row r="39" spans="1:13" s="13" customFormat="1" ht="31.2">
      <c r="A39" s="10">
        <v>21</v>
      </c>
      <c r="B39" s="11">
        <v>26</v>
      </c>
      <c r="C39" s="80" t="s">
        <v>181</v>
      </c>
      <c r="D39" s="9">
        <v>27</v>
      </c>
      <c r="E39" s="9">
        <v>35</v>
      </c>
      <c r="F39" s="50">
        <v>260.8</v>
      </c>
      <c r="G39" s="50">
        <v>79.900000000000006</v>
      </c>
      <c r="H39" s="50">
        <v>5.9</v>
      </c>
      <c r="I39" s="50">
        <v>0</v>
      </c>
      <c r="J39" s="50">
        <v>0</v>
      </c>
      <c r="K39" s="50">
        <v>74</v>
      </c>
      <c r="L39" s="51"/>
      <c r="M39" s="162" t="s">
        <v>232</v>
      </c>
    </row>
    <row r="40" spans="1:13" s="13" customFormat="1" ht="31.2">
      <c r="A40" s="10">
        <v>22</v>
      </c>
      <c r="B40" s="11">
        <v>27</v>
      </c>
      <c r="C40" s="80" t="s">
        <v>182</v>
      </c>
      <c r="D40" s="9">
        <v>27</v>
      </c>
      <c r="E40" s="9">
        <v>34</v>
      </c>
      <c r="F40" s="50">
        <v>269.8</v>
      </c>
      <c r="G40" s="50">
        <v>92.3</v>
      </c>
      <c r="H40" s="50">
        <v>7</v>
      </c>
      <c r="I40" s="50">
        <v>0</v>
      </c>
      <c r="J40" s="50">
        <v>0</v>
      </c>
      <c r="K40" s="50">
        <v>85.3</v>
      </c>
      <c r="L40" s="51" t="s">
        <v>222</v>
      </c>
      <c r="M40" s="162" t="s">
        <v>232</v>
      </c>
    </row>
    <row r="41" spans="1:13" s="17" customFormat="1">
      <c r="A41" s="558">
        <v>23</v>
      </c>
      <c r="B41" s="561">
        <v>28</v>
      </c>
      <c r="C41" s="564" t="s">
        <v>121</v>
      </c>
      <c r="D41" s="10">
        <v>27</v>
      </c>
      <c r="E41" s="10">
        <v>33</v>
      </c>
      <c r="F41" s="51">
        <v>316.10000000000002</v>
      </c>
      <c r="G41" s="51">
        <v>117.9</v>
      </c>
      <c r="H41" s="51">
        <v>8.4</v>
      </c>
      <c r="I41" s="51">
        <v>0</v>
      </c>
      <c r="J41" s="51">
        <v>0</v>
      </c>
      <c r="K41" s="51">
        <v>109.5</v>
      </c>
      <c r="L41" s="51"/>
      <c r="M41" s="553" t="s">
        <v>214</v>
      </c>
    </row>
    <row r="42" spans="1:13" s="17" customFormat="1">
      <c r="A42" s="558"/>
      <c r="B42" s="561"/>
      <c r="C42" s="564"/>
      <c r="D42" s="10">
        <v>27</v>
      </c>
      <c r="E42" s="10">
        <v>32</v>
      </c>
      <c r="F42" s="51">
        <v>315.10000000000002</v>
      </c>
      <c r="G42" s="51">
        <v>118.2</v>
      </c>
      <c r="H42" s="51">
        <v>10.1</v>
      </c>
      <c r="I42" s="51">
        <v>0</v>
      </c>
      <c r="J42" s="51">
        <v>0</v>
      </c>
      <c r="K42" s="51">
        <v>108.1</v>
      </c>
      <c r="L42" s="51"/>
      <c r="M42" s="554"/>
    </row>
    <row r="43" spans="1:13" s="17" customFormat="1">
      <c r="A43" s="558"/>
      <c r="B43" s="561"/>
      <c r="C43" s="564"/>
      <c r="D43" s="10">
        <v>27</v>
      </c>
      <c r="E43" s="10">
        <v>31</v>
      </c>
      <c r="F43" s="51">
        <v>311.39999999999998</v>
      </c>
      <c r="G43" s="51">
        <v>123.2</v>
      </c>
      <c r="H43" s="51">
        <v>11.1</v>
      </c>
      <c r="I43" s="51">
        <v>0</v>
      </c>
      <c r="J43" s="51">
        <v>0</v>
      </c>
      <c r="K43" s="51">
        <v>112.1</v>
      </c>
      <c r="L43" s="51"/>
      <c r="M43" s="555"/>
    </row>
    <row r="44" spans="1:13" s="13" customFormat="1" ht="34.200000000000003" customHeight="1">
      <c r="A44" s="10">
        <v>24</v>
      </c>
      <c r="B44" s="11">
        <v>29</v>
      </c>
      <c r="C44" s="80" t="s">
        <v>120</v>
      </c>
      <c r="D44" s="9">
        <v>27</v>
      </c>
      <c r="E44" s="9">
        <v>30</v>
      </c>
      <c r="F44" s="50">
        <v>252.3</v>
      </c>
      <c r="G44" s="50">
        <v>92.5</v>
      </c>
      <c r="H44" s="50">
        <v>20</v>
      </c>
      <c r="I44" s="50">
        <v>0</v>
      </c>
      <c r="J44" s="50">
        <v>0</v>
      </c>
      <c r="K44" s="50">
        <v>72.5</v>
      </c>
      <c r="L44" s="51"/>
      <c r="M44" s="162" t="s">
        <v>214</v>
      </c>
    </row>
    <row r="45" spans="1:13" ht="31.2">
      <c r="A45" s="29">
        <v>25</v>
      </c>
      <c r="B45" s="30">
        <v>30</v>
      </c>
      <c r="C45" s="147" t="s">
        <v>71</v>
      </c>
      <c r="D45" s="27">
        <v>27</v>
      </c>
      <c r="E45" s="27">
        <v>29</v>
      </c>
      <c r="F45" s="48">
        <v>196.5</v>
      </c>
      <c r="G45" s="48">
        <v>77.099999999999994</v>
      </c>
      <c r="H45" s="48">
        <v>9</v>
      </c>
      <c r="I45" s="48">
        <v>0</v>
      </c>
      <c r="J45" s="48">
        <v>0</v>
      </c>
      <c r="K45" s="48">
        <v>68.099999999999994</v>
      </c>
      <c r="L45" s="49"/>
      <c r="M45" s="25"/>
    </row>
    <row r="46" spans="1:13" s="17" customFormat="1" ht="31.2">
      <c r="A46" s="10">
        <v>26</v>
      </c>
      <c r="B46" s="11">
        <v>31</v>
      </c>
      <c r="C46" s="163" t="s">
        <v>72</v>
      </c>
      <c r="D46" s="10">
        <v>27</v>
      </c>
      <c r="E46" s="10">
        <v>28</v>
      </c>
      <c r="F46" s="51">
        <v>189.9</v>
      </c>
      <c r="G46" s="51">
        <v>74.5</v>
      </c>
      <c r="H46" s="51">
        <v>0</v>
      </c>
      <c r="I46" s="51">
        <v>6.3</v>
      </c>
      <c r="J46" s="51">
        <v>0</v>
      </c>
      <c r="K46" s="51">
        <v>68.2</v>
      </c>
      <c r="L46" s="51"/>
      <c r="M46" s="162" t="s">
        <v>232</v>
      </c>
    </row>
    <row r="47" spans="1:13" s="13" customFormat="1" ht="31.2">
      <c r="A47" s="10">
        <v>27</v>
      </c>
      <c r="B47" s="11">
        <v>32</v>
      </c>
      <c r="C47" s="163" t="s">
        <v>129</v>
      </c>
      <c r="D47" s="9">
        <v>27</v>
      </c>
      <c r="E47" s="9">
        <v>27</v>
      </c>
      <c r="F47" s="50">
        <v>191.4</v>
      </c>
      <c r="G47" s="50">
        <v>77.7</v>
      </c>
      <c r="H47" s="50">
        <v>6.3</v>
      </c>
      <c r="I47" s="50">
        <v>0</v>
      </c>
      <c r="J47" s="50">
        <v>0</v>
      </c>
      <c r="K47" s="50">
        <v>71.400000000000006</v>
      </c>
      <c r="L47" s="51"/>
      <c r="M47" s="162" t="s">
        <v>214</v>
      </c>
    </row>
    <row r="48" spans="1:13" s="13" customFormat="1" ht="31.2">
      <c r="A48" s="10">
        <v>28</v>
      </c>
      <c r="B48" s="11">
        <v>33</v>
      </c>
      <c r="C48" s="168" t="s">
        <v>54</v>
      </c>
      <c r="D48" s="3">
        <v>27</v>
      </c>
      <c r="E48" s="3">
        <v>49</v>
      </c>
      <c r="F48" s="54">
        <v>189.8</v>
      </c>
      <c r="G48" s="54">
        <v>77.400000000000006</v>
      </c>
      <c r="H48" s="54">
        <v>6.3</v>
      </c>
      <c r="I48" s="54">
        <v>0</v>
      </c>
      <c r="J48" s="54">
        <v>0</v>
      </c>
      <c r="K48" s="54">
        <v>71.099999999999994</v>
      </c>
      <c r="L48" s="54" t="s">
        <v>221</v>
      </c>
      <c r="M48" s="162" t="s">
        <v>232</v>
      </c>
    </row>
    <row r="49" spans="1:15" s="13" customFormat="1" ht="31.2">
      <c r="A49" s="10">
        <v>29</v>
      </c>
      <c r="B49" s="11">
        <v>34</v>
      </c>
      <c r="C49" s="168" t="s">
        <v>130</v>
      </c>
      <c r="D49" s="9">
        <v>27</v>
      </c>
      <c r="E49" s="9">
        <v>50</v>
      </c>
      <c r="F49" s="50">
        <v>187.5</v>
      </c>
      <c r="G49" s="50">
        <v>79.099999999999994</v>
      </c>
      <c r="H49" s="50">
        <v>6.3</v>
      </c>
      <c r="I49" s="50">
        <v>0</v>
      </c>
      <c r="J49" s="50">
        <v>0</v>
      </c>
      <c r="K49" s="50">
        <v>72.8</v>
      </c>
      <c r="L49" s="51" t="s">
        <v>224</v>
      </c>
      <c r="M49" s="162" t="s">
        <v>232</v>
      </c>
    </row>
    <row r="50" spans="1:15" s="17" customFormat="1" ht="31.2">
      <c r="A50" s="10">
        <v>30</v>
      </c>
      <c r="B50" s="11">
        <v>35</v>
      </c>
      <c r="C50" s="163" t="s">
        <v>73</v>
      </c>
      <c r="D50" s="10">
        <v>27</v>
      </c>
      <c r="E50" s="10">
        <v>51</v>
      </c>
      <c r="F50" s="51">
        <v>186.8</v>
      </c>
      <c r="G50" s="51">
        <v>80.2</v>
      </c>
      <c r="H50" s="51">
        <v>6.3</v>
      </c>
      <c r="I50" s="51">
        <v>0</v>
      </c>
      <c r="J50" s="51">
        <v>0</v>
      </c>
      <c r="K50" s="51">
        <v>73.900000000000006</v>
      </c>
      <c r="L50" s="51" t="s">
        <v>223</v>
      </c>
      <c r="M50" s="162" t="s">
        <v>232</v>
      </c>
    </row>
    <row r="51" spans="1:15" s="13" customFormat="1">
      <c r="A51" s="558">
        <v>31</v>
      </c>
      <c r="B51" s="562">
        <v>37</v>
      </c>
      <c r="C51" s="580" t="s">
        <v>75</v>
      </c>
      <c r="D51" s="9">
        <v>27</v>
      </c>
      <c r="E51" s="9">
        <v>52</v>
      </c>
      <c r="F51" s="50">
        <v>571.29999999999995</v>
      </c>
      <c r="G51" s="50">
        <v>196.7</v>
      </c>
      <c r="H51" s="50">
        <v>0</v>
      </c>
      <c r="I51" s="50">
        <v>0</v>
      </c>
      <c r="J51" s="50">
        <v>0</v>
      </c>
      <c r="K51" s="50">
        <v>196.7</v>
      </c>
      <c r="L51" s="51"/>
      <c r="M51" s="577" t="s">
        <v>214</v>
      </c>
    </row>
    <row r="52" spans="1:15" s="13" customFormat="1">
      <c r="A52" s="558"/>
      <c r="B52" s="569"/>
      <c r="C52" s="581"/>
      <c r="D52" s="9">
        <v>27</v>
      </c>
      <c r="E52" s="9">
        <v>53</v>
      </c>
      <c r="F52" s="50">
        <v>368.6</v>
      </c>
      <c r="G52" s="50">
        <v>84</v>
      </c>
      <c r="H52" s="50">
        <v>0</v>
      </c>
      <c r="I52" s="50">
        <v>0</v>
      </c>
      <c r="J52" s="50">
        <v>0</v>
      </c>
      <c r="K52" s="50">
        <v>84</v>
      </c>
      <c r="L52" s="51"/>
      <c r="M52" s="578"/>
    </row>
    <row r="53" spans="1:15" s="13" customFormat="1">
      <c r="A53" s="558"/>
      <c r="B53" s="569"/>
      <c r="C53" s="581"/>
      <c r="D53" s="9">
        <v>27</v>
      </c>
      <c r="E53" s="9">
        <v>55</v>
      </c>
      <c r="F53" s="50">
        <v>353.5</v>
      </c>
      <c r="G53" s="50">
        <v>85.4</v>
      </c>
      <c r="H53" s="50">
        <v>1.3</v>
      </c>
      <c r="I53" s="50">
        <v>0</v>
      </c>
      <c r="J53" s="50">
        <v>0</v>
      </c>
      <c r="K53" s="50">
        <v>84.1</v>
      </c>
      <c r="L53" s="51"/>
      <c r="M53" s="578"/>
    </row>
    <row r="54" spans="1:15" s="13" customFormat="1">
      <c r="A54" s="558"/>
      <c r="B54" s="563"/>
      <c r="C54" s="582"/>
      <c r="D54" s="9">
        <v>27</v>
      </c>
      <c r="E54" s="9">
        <v>56</v>
      </c>
      <c r="F54" s="50">
        <v>379.2</v>
      </c>
      <c r="G54" s="50">
        <v>92.5</v>
      </c>
      <c r="H54" s="50">
        <v>0.9</v>
      </c>
      <c r="I54" s="50">
        <v>0</v>
      </c>
      <c r="J54" s="50">
        <v>0</v>
      </c>
      <c r="K54" s="50">
        <v>91.6</v>
      </c>
      <c r="L54" s="51"/>
      <c r="M54" s="579"/>
    </row>
    <row r="55" spans="1:15" s="13" customFormat="1" ht="31.2">
      <c r="A55" s="10">
        <v>32</v>
      </c>
      <c r="B55" s="11">
        <v>39</v>
      </c>
      <c r="C55" s="163" t="s">
        <v>77</v>
      </c>
      <c r="D55" s="10">
        <v>27</v>
      </c>
      <c r="E55" s="10">
        <v>57</v>
      </c>
      <c r="F55" s="51">
        <v>307.10000000000002</v>
      </c>
      <c r="G55" s="51">
        <v>74.3</v>
      </c>
      <c r="H55" s="51">
        <v>7.3</v>
      </c>
      <c r="I55" s="51">
        <v>0</v>
      </c>
      <c r="J55" s="51">
        <v>0</v>
      </c>
      <c r="K55" s="51">
        <v>67</v>
      </c>
      <c r="L55" s="51"/>
      <c r="M55" s="162" t="s">
        <v>214</v>
      </c>
    </row>
    <row r="56" spans="1:15" s="13" customFormat="1">
      <c r="A56" s="10">
        <v>33</v>
      </c>
      <c r="B56" s="11">
        <v>41</v>
      </c>
      <c r="C56" s="77" t="s">
        <v>79</v>
      </c>
      <c r="D56" s="9">
        <v>27</v>
      </c>
      <c r="E56" s="9">
        <v>25</v>
      </c>
      <c r="F56" s="50">
        <v>287.5</v>
      </c>
      <c r="G56" s="50">
        <v>76.7</v>
      </c>
      <c r="H56" s="50">
        <v>76.7</v>
      </c>
      <c r="I56" s="50">
        <v>0</v>
      </c>
      <c r="J56" s="50">
        <v>0</v>
      </c>
      <c r="K56" s="50">
        <v>0</v>
      </c>
      <c r="L56" s="51"/>
      <c r="M56" s="162" t="s">
        <v>213</v>
      </c>
    </row>
    <row r="57" spans="1:15" s="13" customFormat="1">
      <c r="A57" s="10">
        <v>34</v>
      </c>
      <c r="B57" s="11">
        <v>42</v>
      </c>
      <c r="C57" s="77" t="s">
        <v>80</v>
      </c>
      <c r="D57" s="9">
        <v>27</v>
      </c>
      <c r="E57" s="9">
        <v>61</v>
      </c>
      <c r="F57" s="50">
        <v>286.39999999999998</v>
      </c>
      <c r="G57" s="50">
        <v>84.9</v>
      </c>
      <c r="H57" s="50">
        <v>84.9</v>
      </c>
      <c r="I57" s="50">
        <v>0</v>
      </c>
      <c r="J57" s="50">
        <v>0</v>
      </c>
      <c r="K57" s="50">
        <v>0</v>
      </c>
      <c r="L57" s="51"/>
      <c r="M57" s="162" t="s">
        <v>213</v>
      </c>
    </row>
    <row r="58" spans="1:15" s="13" customFormat="1" ht="46.8">
      <c r="A58" s="10">
        <v>35</v>
      </c>
      <c r="B58" s="11">
        <v>43</v>
      </c>
      <c r="C58" s="163" t="s">
        <v>185</v>
      </c>
      <c r="D58" s="3">
        <v>27</v>
      </c>
      <c r="E58" s="3">
        <v>62</v>
      </c>
      <c r="F58" s="54">
        <v>285</v>
      </c>
      <c r="G58" s="54">
        <v>96.2</v>
      </c>
      <c r="H58" s="54">
        <v>95.3</v>
      </c>
      <c r="I58" s="54">
        <v>0</v>
      </c>
      <c r="J58" s="54">
        <v>0</v>
      </c>
      <c r="K58" s="54">
        <v>0.9</v>
      </c>
      <c r="L58" s="54"/>
      <c r="M58" s="162" t="s">
        <v>214</v>
      </c>
    </row>
    <row r="59" spans="1:15" s="17" customFormat="1" ht="31.2">
      <c r="A59" s="10">
        <v>36</v>
      </c>
      <c r="B59" s="11">
        <v>44</v>
      </c>
      <c r="C59" s="163" t="s">
        <v>81</v>
      </c>
      <c r="D59" s="10">
        <v>27</v>
      </c>
      <c r="E59" s="10">
        <v>63</v>
      </c>
      <c r="F59" s="51">
        <v>287.5</v>
      </c>
      <c r="G59" s="51">
        <v>111.7</v>
      </c>
      <c r="H59" s="51">
        <v>54.7</v>
      </c>
      <c r="I59" s="51">
        <v>0</v>
      </c>
      <c r="J59" s="51">
        <v>0</v>
      </c>
      <c r="K59" s="51">
        <v>57</v>
      </c>
      <c r="L59" s="51"/>
      <c r="M59" s="162" t="s">
        <v>214</v>
      </c>
    </row>
    <row r="60" spans="1:15" s="13" customFormat="1" ht="31.2">
      <c r="A60" s="10">
        <v>37</v>
      </c>
      <c r="B60" s="11">
        <v>45</v>
      </c>
      <c r="C60" s="163" t="s">
        <v>125</v>
      </c>
      <c r="D60" s="9">
        <v>27</v>
      </c>
      <c r="E60" s="9">
        <v>64</v>
      </c>
      <c r="F60" s="50">
        <v>294.89999999999998</v>
      </c>
      <c r="G60" s="50">
        <v>127.8</v>
      </c>
      <c r="H60" s="50">
        <v>120</v>
      </c>
      <c r="I60" s="50">
        <v>4.4000000000000004</v>
      </c>
      <c r="J60" s="50">
        <v>0</v>
      </c>
      <c r="K60" s="50">
        <v>3.4</v>
      </c>
      <c r="L60" s="51"/>
      <c r="M60" s="162" t="s">
        <v>214</v>
      </c>
    </row>
    <row r="61" spans="1:15" s="13" customFormat="1" ht="31.2">
      <c r="A61" s="10">
        <v>38</v>
      </c>
      <c r="B61" s="11">
        <v>46</v>
      </c>
      <c r="C61" s="163" t="s">
        <v>131</v>
      </c>
      <c r="D61" s="9">
        <v>27</v>
      </c>
      <c r="E61" s="9">
        <v>65</v>
      </c>
      <c r="F61" s="50">
        <v>305.5</v>
      </c>
      <c r="G61" s="50">
        <v>148.5</v>
      </c>
      <c r="H61" s="50">
        <v>143.1</v>
      </c>
      <c r="I61" s="50">
        <v>0</v>
      </c>
      <c r="J61" s="50">
        <v>0</v>
      </c>
      <c r="K61" s="50">
        <v>5.4</v>
      </c>
      <c r="L61" s="51"/>
      <c r="M61" s="16" t="s">
        <v>233</v>
      </c>
    </row>
    <row r="62" spans="1:15" s="17" customFormat="1" ht="31.2">
      <c r="A62" s="10">
        <v>39</v>
      </c>
      <c r="B62" s="11">
        <v>47</v>
      </c>
      <c r="C62" s="163" t="s">
        <v>82</v>
      </c>
      <c r="D62" s="10">
        <v>27</v>
      </c>
      <c r="E62" s="10">
        <v>24</v>
      </c>
      <c r="F62" s="51">
        <v>296.39999999999998</v>
      </c>
      <c r="G62" s="51">
        <v>168.8</v>
      </c>
      <c r="H62" s="51">
        <v>104</v>
      </c>
      <c r="I62" s="51">
        <v>0</v>
      </c>
      <c r="J62" s="51">
        <v>0</v>
      </c>
      <c r="K62" s="51">
        <v>64.8</v>
      </c>
      <c r="L62" s="51"/>
      <c r="M62" s="162" t="s">
        <v>214</v>
      </c>
    </row>
    <row r="63" spans="1:15" s="13" customFormat="1" ht="21.6" customHeight="1">
      <c r="A63" s="10">
        <v>40</v>
      </c>
      <c r="B63" s="11">
        <v>48</v>
      </c>
      <c r="C63" s="138" t="s">
        <v>83</v>
      </c>
      <c r="D63" s="9">
        <v>27</v>
      </c>
      <c r="E63" s="9">
        <v>66</v>
      </c>
      <c r="F63" s="50"/>
      <c r="G63" s="50"/>
      <c r="H63" s="50"/>
      <c r="I63" s="50"/>
      <c r="J63" s="50"/>
      <c r="K63" s="50"/>
      <c r="L63" s="16"/>
      <c r="M63" s="172"/>
      <c r="N63" s="121"/>
      <c r="O63" s="77" t="s">
        <v>10</v>
      </c>
    </row>
    <row r="64" spans="1:15" s="13" customFormat="1" ht="25.95" customHeight="1">
      <c r="A64" s="10">
        <v>41</v>
      </c>
      <c r="B64" s="11">
        <v>49</v>
      </c>
      <c r="C64" s="138" t="s">
        <v>84</v>
      </c>
      <c r="D64" s="9">
        <v>27</v>
      </c>
      <c r="E64" s="9">
        <v>264</v>
      </c>
      <c r="F64" s="50"/>
      <c r="G64" s="50"/>
      <c r="H64" s="50"/>
      <c r="I64" s="50"/>
      <c r="J64" s="50"/>
      <c r="K64" s="50"/>
      <c r="L64" s="16"/>
      <c r="M64" s="172"/>
      <c r="N64" s="121"/>
      <c r="O64" s="77" t="s">
        <v>10</v>
      </c>
    </row>
    <row r="65" spans="1:15" s="13" customFormat="1" ht="24.6" customHeight="1">
      <c r="A65" s="10">
        <v>42</v>
      </c>
      <c r="B65" s="11">
        <v>50</v>
      </c>
      <c r="C65" s="138" t="s">
        <v>85</v>
      </c>
      <c r="D65" s="3">
        <v>27</v>
      </c>
      <c r="E65" s="3">
        <v>67</v>
      </c>
      <c r="F65" s="54"/>
      <c r="G65" s="54"/>
      <c r="H65" s="54"/>
      <c r="I65" s="54"/>
      <c r="J65" s="54"/>
      <c r="K65" s="54"/>
      <c r="L65" s="5"/>
      <c r="M65" s="172"/>
      <c r="N65" s="121"/>
      <c r="O65" s="77" t="s">
        <v>10</v>
      </c>
    </row>
    <row r="66" spans="1:15" s="13" customFormat="1">
      <c r="A66" s="558">
        <v>43</v>
      </c>
      <c r="B66" s="562">
        <v>52</v>
      </c>
      <c r="C66" s="570" t="s">
        <v>88</v>
      </c>
      <c r="D66" s="9">
        <v>27</v>
      </c>
      <c r="E66" s="9">
        <v>69</v>
      </c>
      <c r="F66" s="50">
        <v>393.1</v>
      </c>
      <c r="G66" s="50">
        <v>393.1</v>
      </c>
      <c r="H66" s="50">
        <v>200</v>
      </c>
      <c r="I66" s="50">
        <v>0</v>
      </c>
      <c r="J66" s="50">
        <v>0</v>
      </c>
      <c r="K66" s="50">
        <v>193.1</v>
      </c>
      <c r="L66" s="51"/>
      <c r="M66" s="590" t="s">
        <v>232</v>
      </c>
    </row>
    <row r="67" spans="1:15" s="13" customFormat="1">
      <c r="A67" s="558"/>
      <c r="B67" s="563"/>
      <c r="C67" s="572"/>
      <c r="D67" s="9">
        <v>26</v>
      </c>
      <c r="E67" s="9">
        <v>22</v>
      </c>
      <c r="F67" s="50">
        <v>176</v>
      </c>
      <c r="G67" s="50">
        <v>99.3</v>
      </c>
      <c r="H67" s="50">
        <v>40</v>
      </c>
      <c r="I67" s="50">
        <v>0</v>
      </c>
      <c r="J67" s="50">
        <v>0</v>
      </c>
      <c r="K67" s="50">
        <v>59.3</v>
      </c>
      <c r="L67" s="51"/>
      <c r="M67" s="591"/>
    </row>
    <row r="68" spans="1:15" s="13" customFormat="1">
      <c r="A68" s="575">
        <v>44</v>
      </c>
      <c r="B68" s="562">
        <v>53</v>
      </c>
      <c r="C68" s="570" t="s">
        <v>132</v>
      </c>
      <c r="D68" s="10">
        <v>27</v>
      </c>
      <c r="E68" s="10">
        <v>265</v>
      </c>
      <c r="F68" s="51">
        <v>438.4</v>
      </c>
      <c r="G68" s="51">
        <v>432.9</v>
      </c>
      <c r="H68" s="51">
        <v>200</v>
      </c>
      <c r="I68" s="51">
        <v>0</v>
      </c>
      <c r="J68" s="51">
        <v>0</v>
      </c>
      <c r="K68" s="51">
        <v>232.9</v>
      </c>
      <c r="L68" s="51"/>
      <c r="M68" s="590" t="s">
        <v>232</v>
      </c>
    </row>
    <row r="69" spans="1:15" s="13" customFormat="1">
      <c r="A69" s="576"/>
      <c r="B69" s="563"/>
      <c r="C69" s="572"/>
      <c r="D69" s="10">
        <v>27</v>
      </c>
      <c r="E69" s="10">
        <v>266</v>
      </c>
      <c r="F69" s="51">
        <v>848.1</v>
      </c>
      <c r="G69" s="51">
        <v>693.1</v>
      </c>
      <c r="H69" s="51">
        <v>120</v>
      </c>
      <c r="I69" s="51">
        <v>100</v>
      </c>
      <c r="J69" s="51">
        <v>0</v>
      </c>
      <c r="K69" s="51">
        <v>473.1</v>
      </c>
      <c r="L69" s="51"/>
      <c r="M69" s="591"/>
    </row>
    <row r="70" spans="1:15" s="13" customFormat="1" ht="15.6" customHeight="1">
      <c r="A70" s="558">
        <v>45</v>
      </c>
      <c r="B70" s="562">
        <v>54</v>
      </c>
      <c r="C70" s="570" t="s">
        <v>183</v>
      </c>
      <c r="D70" s="9">
        <v>27</v>
      </c>
      <c r="E70" s="9">
        <v>263</v>
      </c>
      <c r="F70" s="50">
        <v>161</v>
      </c>
      <c r="G70" s="50">
        <v>121.9</v>
      </c>
      <c r="H70" s="50">
        <v>100</v>
      </c>
      <c r="I70" s="50">
        <v>21.9</v>
      </c>
      <c r="J70" s="50">
        <v>0</v>
      </c>
      <c r="K70" s="50">
        <v>0</v>
      </c>
      <c r="L70" s="553" t="s">
        <v>216</v>
      </c>
      <c r="M70" s="577" t="s">
        <v>213</v>
      </c>
    </row>
    <row r="71" spans="1:15" s="13" customFormat="1">
      <c r="A71" s="558"/>
      <c r="B71" s="569"/>
      <c r="C71" s="571"/>
      <c r="D71" s="9">
        <v>27</v>
      </c>
      <c r="E71" s="9">
        <v>267</v>
      </c>
      <c r="F71" s="50">
        <v>413.2</v>
      </c>
      <c r="G71" s="50">
        <v>302.7</v>
      </c>
      <c r="H71" s="50">
        <v>120</v>
      </c>
      <c r="I71" s="50">
        <v>0</v>
      </c>
      <c r="J71" s="50">
        <v>0</v>
      </c>
      <c r="K71" s="50">
        <v>182.7</v>
      </c>
      <c r="L71" s="554"/>
      <c r="M71" s="578"/>
    </row>
    <row r="72" spans="1:15" s="13" customFormat="1">
      <c r="A72" s="558"/>
      <c r="B72" s="569"/>
      <c r="C72" s="571"/>
      <c r="D72" s="9">
        <v>27</v>
      </c>
      <c r="E72" s="9">
        <v>72</v>
      </c>
      <c r="F72" s="50">
        <v>194</v>
      </c>
      <c r="G72" s="50">
        <v>126.8</v>
      </c>
      <c r="H72" s="50">
        <v>100</v>
      </c>
      <c r="I72" s="50">
        <v>26.8</v>
      </c>
      <c r="J72" s="50">
        <v>0</v>
      </c>
      <c r="K72" s="50">
        <v>0</v>
      </c>
      <c r="L72" s="554"/>
      <c r="M72" s="578"/>
    </row>
    <row r="73" spans="1:15" s="13" customFormat="1">
      <c r="A73" s="558"/>
      <c r="B73" s="563"/>
      <c r="C73" s="572"/>
      <c r="D73" s="9">
        <v>27</v>
      </c>
      <c r="E73" s="9">
        <v>73</v>
      </c>
      <c r="F73" s="50">
        <v>262</v>
      </c>
      <c r="G73" s="50">
        <v>216.1</v>
      </c>
      <c r="H73" s="50">
        <v>120</v>
      </c>
      <c r="I73" s="50">
        <v>96.1</v>
      </c>
      <c r="J73" s="50">
        <v>0</v>
      </c>
      <c r="K73" s="50">
        <v>0</v>
      </c>
      <c r="L73" s="555"/>
      <c r="M73" s="579"/>
    </row>
    <row r="74" spans="1:15" s="13" customFormat="1">
      <c r="A74" s="10">
        <v>46</v>
      </c>
      <c r="B74" s="11">
        <v>55</v>
      </c>
      <c r="C74" s="77" t="s">
        <v>134</v>
      </c>
      <c r="D74" s="9">
        <v>27</v>
      </c>
      <c r="E74" s="9">
        <v>75</v>
      </c>
      <c r="F74" s="50">
        <v>390.9</v>
      </c>
      <c r="G74" s="50">
        <v>371.2</v>
      </c>
      <c r="H74" s="50">
        <v>120</v>
      </c>
      <c r="I74" s="50">
        <v>149</v>
      </c>
      <c r="J74" s="50">
        <v>0</v>
      </c>
      <c r="K74" s="50">
        <v>102.2</v>
      </c>
      <c r="L74" s="51"/>
      <c r="M74" s="162" t="s">
        <v>214</v>
      </c>
    </row>
    <row r="75" spans="1:15" s="15" customFormat="1" ht="31.2">
      <c r="A75" s="29">
        <v>47</v>
      </c>
      <c r="B75" s="30">
        <v>56</v>
      </c>
      <c r="C75" s="146" t="s">
        <v>89</v>
      </c>
      <c r="D75" s="29">
        <v>27</v>
      </c>
      <c r="E75" s="29">
        <v>74</v>
      </c>
      <c r="F75" s="49">
        <v>320</v>
      </c>
      <c r="G75" s="49">
        <v>280.60000000000002</v>
      </c>
      <c r="H75" s="49">
        <v>120</v>
      </c>
      <c r="I75" s="49">
        <v>160.5</v>
      </c>
      <c r="J75" s="49">
        <v>0</v>
      </c>
      <c r="K75" s="49">
        <v>0.1</v>
      </c>
      <c r="L75" s="49"/>
      <c r="M75" s="25"/>
      <c r="N75" s="15" t="s">
        <v>184</v>
      </c>
    </row>
    <row r="76" spans="1:15" s="13" customFormat="1">
      <c r="A76" s="10">
        <v>48</v>
      </c>
      <c r="B76" s="11">
        <v>57</v>
      </c>
      <c r="C76" s="77" t="s">
        <v>29</v>
      </c>
      <c r="D76" s="9">
        <v>27</v>
      </c>
      <c r="E76" s="9">
        <v>71</v>
      </c>
      <c r="F76" s="50">
        <v>267.8</v>
      </c>
      <c r="G76" s="50">
        <v>169.8</v>
      </c>
      <c r="H76" s="50">
        <v>145</v>
      </c>
      <c r="I76" s="50">
        <v>0</v>
      </c>
      <c r="J76" s="50">
        <v>0</v>
      </c>
      <c r="K76" s="50">
        <v>24.8</v>
      </c>
      <c r="L76" s="51"/>
      <c r="M76" s="16" t="s">
        <v>233</v>
      </c>
    </row>
    <row r="77" spans="1:15" s="13" customFormat="1">
      <c r="A77" s="10">
        <v>49</v>
      </c>
      <c r="B77" s="11">
        <v>58</v>
      </c>
      <c r="C77" s="77" t="s">
        <v>12</v>
      </c>
      <c r="D77" s="9">
        <v>27</v>
      </c>
      <c r="E77" s="9">
        <v>95</v>
      </c>
      <c r="F77" s="50">
        <v>190.5</v>
      </c>
      <c r="G77" s="50">
        <v>113</v>
      </c>
      <c r="H77" s="50">
        <v>67.7</v>
      </c>
      <c r="I77" s="50">
        <v>0</v>
      </c>
      <c r="J77" s="50">
        <v>0</v>
      </c>
      <c r="K77" s="50">
        <v>45.3</v>
      </c>
      <c r="L77" s="51"/>
      <c r="M77" s="162" t="s">
        <v>213</v>
      </c>
    </row>
    <row r="78" spans="1:15" s="13" customFormat="1" ht="31.2">
      <c r="A78" s="10">
        <v>50</v>
      </c>
      <c r="B78" s="11">
        <v>59</v>
      </c>
      <c r="C78" s="80" t="s">
        <v>90</v>
      </c>
      <c r="D78" s="9">
        <v>26</v>
      </c>
      <c r="E78" s="9">
        <v>5</v>
      </c>
      <c r="F78" s="50">
        <v>249.7</v>
      </c>
      <c r="G78" s="50">
        <v>135.9</v>
      </c>
      <c r="H78" s="50">
        <v>110.2</v>
      </c>
      <c r="I78" s="50">
        <v>0</v>
      </c>
      <c r="J78" s="50">
        <v>0</v>
      </c>
      <c r="K78" s="50">
        <v>25.7</v>
      </c>
      <c r="L78" s="51"/>
      <c r="M78" s="162" t="s">
        <v>214</v>
      </c>
    </row>
    <row r="79" spans="1:15" s="13" customFormat="1">
      <c r="A79" s="10">
        <v>51</v>
      </c>
      <c r="B79" s="11">
        <v>60</v>
      </c>
      <c r="C79" s="77" t="s">
        <v>11</v>
      </c>
      <c r="D79" s="9">
        <v>26</v>
      </c>
      <c r="E79" s="9">
        <v>6</v>
      </c>
      <c r="F79" s="50">
        <v>176.5</v>
      </c>
      <c r="G79" s="50">
        <v>89.9</v>
      </c>
      <c r="H79" s="50">
        <v>48.2</v>
      </c>
      <c r="I79" s="50">
        <v>0</v>
      </c>
      <c r="J79" s="50">
        <v>0</v>
      </c>
      <c r="K79" s="50">
        <v>41.7</v>
      </c>
      <c r="L79" s="51"/>
      <c r="M79" s="162" t="s">
        <v>214</v>
      </c>
    </row>
    <row r="80" spans="1:15" s="13" customFormat="1" ht="31.2" customHeight="1">
      <c r="A80" s="10">
        <v>52</v>
      </c>
      <c r="B80" s="11">
        <v>61</v>
      </c>
      <c r="C80" s="13" t="s">
        <v>91</v>
      </c>
      <c r="D80" s="9">
        <v>26</v>
      </c>
      <c r="E80" s="9">
        <v>101</v>
      </c>
      <c r="F80" s="50">
        <v>135.9</v>
      </c>
      <c r="G80" s="50">
        <v>65.7</v>
      </c>
      <c r="H80" s="50">
        <v>32.5</v>
      </c>
      <c r="I80" s="50">
        <v>0</v>
      </c>
      <c r="J80" s="50">
        <v>0</v>
      </c>
      <c r="K80" s="50">
        <v>33.200000000000003</v>
      </c>
      <c r="L80" s="51"/>
      <c r="M80" s="162" t="s">
        <v>214</v>
      </c>
    </row>
    <row r="81" spans="1:17" s="13" customFormat="1" ht="31.2">
      <c r="A81" s="10">
        <v>53</v>
      </c>
      <c r="B81" s="11">
        <v>62</v>
      </c>
      <c r="C81" s="163" t="s">
        <v>92</v>
      </c>
      <c r="D81" s="9">
        <v>26</v>
      </c>
      <c r="E81" s="9">
        <v>25</v>
      </c>
      <c r="F81" s="50">
        <v>120.9</v>
      </c>
      <c r="G81" s="50">
        <v>62</v>
      </c>
      <c r="H81" s="50">
        <v>29.9</v>
      </c>
      <c r="I81" s="50">
        <v>0</v>
      </c>
      <c r="J81" s="50">
        <v>0</v>
      </c>
      <c r="K81" s="50">
        <v>32.1</v>
      </c>
      <c r="L81" s="51"/>
      <c r="M81" s="162" t="s">
        <v>214</v>
      </c>
    </row>
    <row r="82" spans="1:17" s="13" customFormat="1">
      <c r="A82" s="10">
        <v>54</v>
      </c>
      <c r="B82" s="11">
        <v>64</v>
      </c>
      <c r="C82" s="77" t="s">
        <v>94</v>
      </c>
      <c r="D82" s="9">
        <v>26</v>
      </c>
      <c r="E82" s="9">
        <v>23</v>
      </c>
      <c r="F82" s="50">
        <v>193.7</v>
      </c>
      <c r="G82" s="50">
        <v>106.5</v>
      </c>
      <c r="H82" s="50">
        <v>44.3</v>
      </c>
      <c r="I82" s="50">
        <v>0</v>
      </c>
      <c r="J82" s="50">
        <v>0</v>
      </c>
      <c r="K82" s="50">
        <v>62.2</v>
      </c>
      <c r="L82" s="51"/>
      <c r="M82" s="162" t="s">
        <v>214</v>
      </c>
    </row>
    <row r="83" spans="1:17" s="13" customFormat="1">
      <c r="A83" s="10">
        <v>55</v>
      </c>
      <c r="B83" s="166">
        <v>66</v>
      </c>
      <c r="C83" s="168" t="s">
        <v>48</v>
      </c>
      <c r="D83" s="3">
        <v>27</v>
      </c>
      <c r="E83" s="3">
        <v>101</v>
      </c>
      <c r="F83" s="54">
        <v>842.3</v>
      </c>
      <c r="G83" s="70">
        <v>23.3</v>
      </c>
      <c r="H83" s="70">
        <v>9.1</v>
      </c>
      <c r="I83" s="50">
        <v>0</v>
      </c>
      <c r="J83" s="50">
        <v>0</v>
      </c>
      <c r="K83" s="70">
        <v>14.2</v>
      </c>
      <c r="L83" s="54"/>
      <c r="M83" s="162" t="s">
        <v>214</v>
      </c>
    </row>
    <row r="84" spans="1:17" s="13" customFormat="1">
      <c r="A84" s="10">
        <v>56</v>
      </c>
      <c r="B84" s="11">
        <v>67</v>
      </c>
      <c r="C84" s="76" t="s">
        <v>96</v>
      </c>
      <c r="D84" s="9">
        <v>27</v>
      </c>
      <c r="E84" s="9">
        <v>327</v>
      </c>
      <c r="F84" s="50"/>
      <c r="G84" s="50"/>
      <c r="H84" s="50"/>
      <c r="I84" s="50"/>
      <c r="J84" s="50"/>
      <c r="K84" s="50"/>
      <c r="L84" s="51"/>
      <c r="M84" s="16"/>
      <c r="N84" s="136" t="s">
        <v>161</v>
      </c>
    </row>
    <row r="85" spans="1:17" s="13" customFormat="1">
      <c r="A85" s="573">
        <v>57</v>
      </c>
      <c r="B85" s="573">
        <v>69</v>
      </c>
      <c r="C85" s="76" t="s">
        <v>98</v>
      </c>
      <c r="D85" s="9">
        <v>27</v>
      </c>
      <c r="E85" s="9">
        <v>323</v>
      </c>
      <c r="F85" s="50"/>
      <c r="G85" s="50"/>
      <c r="H85" s="50"/>
      <c r="I85" s="50"/>
      <c r="J85" s="50"/>
      <c r="K85" s="50"/>
      <c r="L85" s="170"/>
      <c r="M85" s="162" t="s">
        <v>213</v>
      </c>
      <c r="N85" s="136" t="s">
        <v>161</v>
      </c>
    </row>
    <row r="86" spans="1:17">
      <c r="A86" s="574"/>
      <c r="B86" s="574"/>
      <c r="C86" s="74"/>
      <c r="D86" s="27">
        <v>27</v>
      </c>
      <c r="E86" s="27">
        <v>321</v>
      </c>
      <c r="F86" s="48">
        <v>68.900000000000006</v>
      </c>
      <c r="G86" s="48">
        <v>33.299999999999997</v>
      </c>
      <c r="H86" s="48">
        <v>31.4</v>
      </c>
      <c r="I86" s="48">
        <v>1.9</v>
      </c>
      <c r="J86" s="48">
        <v>0</v>
      </c>
      <c r="K86" s="48">
        <v>0</v>
      </c>
      <c r="L86" s="160"/>
      <c r="M86" s="148"/>
      <c r="N86" s="14" t="s">
        <v>204</v>
      </c>
      <c r="O86" s="28"/>
    </row>
    <row r="87" spans="1:17">
      <c r="A87" s="29">
        <v>58</v>
      </c>
      <c r="B87" s="30">
        <v>70</v>
      </c>
      <c r="C87" s="145" t="s">
        <v>50</v>
      </c>
      <c r="D87" s="31">
        <v>27</v>
      </c>
      <c r="E87" s="31">
        <v>322</v>
      </c>
      <c r="F87" s="52">
        <v>148</v>
      </c>
      <c r="G87" s="52">
        <v>15.4</v>
      </c>
      <c r="H87" s="52">
        <v>14.7</v>
      </c>
      <c r="I87" s="52">
        <v>0</v>
      </c>
      <c r="J87" s="52">
        <v>0</v>
      </c>
      <c r="K87" s="52">
        <v>0.7</v>
      </c>
      <c r="L87" s="52"/>
      <c r="M87" s="25"/>
      <c r="N87" s="14" t="s">
        <v>164</v>
      </c>
    </row>
    <row r="88" spans="1:17" s="13" customFormat="1" ht="31.2">
      <c r="A88" s="10">
        <v>59</v>
      </c>
      <c r="B88" s="11">
        <v>71</v>
      </c>
      <c r="C88" s="168" t="s">
        <v>49</v>
      </c>
      <c r="D88" s="3">
        <v>27</v>
      </c>
      <c r="E88" s="3">
        <v>320</v>
      </c>
      <c r="F88" s="54">
        <v>684.9</v>
      </c>
      <c r="G88" s="54">
        <v>97</v>
      </c>
      <c r="H88" s="54">
        <v>89.4</v>
      </c>
      <c r="I88" s="54">
        <v>7.6</v>
      </c>
      <c r="J88" s="54">
        <v>0</v>
      </c>
      <c r="K88" s="54">
        <v>0</v>
      </c>
      <c r="L88" s="54"/>
      <c r="M88" s="16" t="s">
        <v>233</v>
      </c>
      <c r="N88" s="13" t="s">
        <v>167</v>
      </c>
    </row>
    <row r="89" spans="1:17" s="13" customFormat="1" ht="34.200000000000003" customHeight="1">
      <c r="A89" s="10">
        <v>60</v>
      </c>
      <c r="B89" s="11">
        <v>72</v>
      </c>
      <c r="C89" s="168" t="s">
        <v>165</v>
      </c>
      <c r="D89" s="3">
        <v>27</v>
      </c>
      <c r="E89" s="3">
        <v>319</v>
      </c>
      <c r="F89" s="54">
        <v>125</v>
      </c>
      <c r="G89" s="54">
        <v>40.1</v>
      </c>
      <c r="H89" s="54">
        <v>40.1</v>
      </c>
      <c r="I89" s="54">
        <v>0</v>
      </c>
      <c r="J89" s="54">
        <v>0</v>
      </c>
      <c r="K89" s="54">
        <v>0</v>
      </c>
      <c r="L89" s="54"/>
      <c r="M89" s="162" t="s">
        <v>213</v>
      </c>
      <c r="N89" s="565" t="s">
        <v>166</v>
      </c>
      <c r="O89" s="566"/>
      <c r="P89" s="566"/>
      <c r="Q89" s="566"/>
    </row>
    <row r="90" spans="1:17">
      <c r="A90" s="29">
        <v>61</v>
      </c>
      <c r="B90" s="30">
        <v>73</v>
      </c>
      <c r="C90" s="145" t="s">
        <v>47</v>
      </c>
      <c r="D90" s="31">
        <v>27</v>
      </c>
      <c r="E90" s="31">
        <v>316</v>
      </c>
      <c r="F90" s="52">
        <v>730.2</v>
      </c>
      <c r="G90" s="52">
        <v>127.2</v>
      </c>
      <c r="H90" s="52">
        <v>60</v>
      </c>
      <c r="I90" s="52">
        <v>60.8</v>
      </c>
      <c r="J90" s="52">
        <v>0</v>
      </c>
      <c r="K90" s="52">
        <v>6.4</v>
      </c>
      <c r="L90" s="52" t="s">
        <v>216</v>
      </c>
      <c r="M90" s="25"/>
      <c r="N90" s="14" t="s">
        <v>168</v>
      </c>
    </row>
    <row r="91" spans="1:17" s="13" customFormat="1">
      <c r="A91" s="10">
        <v>62</v>
      </c>
      <c r="B91" s="11">
        <v>74</v>
      </c>
      <c r="C91" s="76" t="s">
        <v>99</v>
      </c>
      <c r="D91" s="9">
        <v>27</v>
      </c>
      <c r="E91" s="9">
        <v>313</v>
      </c>
      <c r="F91" s="50"/>
      <c r="G91" s="50"/>
      <c r="H91" s="50"/>
      <c r="I91" s="50"/>
      <c r="J91" s="50"/>
      <c r="K91" s="50"/>
      <c r="L91" s="51"/>
      <c r="M91" s="162" t="s">
        <v>214</v>
      </c>
      <c r="N91" s="51" t="s">
        <v>161</v>
      </c>
    </row>
    <row r="92" spans="1:17" s="13" customFormat="1">
      <c r="A92" s="10">
        <v>63</v>
      </c>
      <c r="B92" s="11">
        <v>76</v>
      </c>
      <c r="C92" s="76" t="s">
        <v>52</v>
      </c>
      <c r="D92" s="9">
        <v>27</v>
      </c>
      <c r="E92" s="9">
        <v>311</v>
      </c>
      <c r="F92" s="50">
        <v>881.5</v>
      </c>
      <c r="G92" s="50">
        <v>33.1</v>
      </c>
      <c r="H92" s="50">
        <v>33.1</v>
      </c>
      <c r="I92" s="50">
        <v>0</v>
      </c>
      <c r="J92" s="50">
        <v>0</v>
      </c>
      <c r="K92" s="50">
        <v>0</v>
      </c>
      <c r="L92" s="51"/>
      <c r="M92" s="162" t="s">
        <v>214</v>
      </c>
      <c r="N92" s="13" t="s">
        <v>162</v>
      </c>
    </row>
    <row r="93" spans="1:17" s="8" customFormat="1">
      <c r="A93" s="586" t="s">
        <v>189</v>
      </c>
      <c r="B93" s="587"/>
      <c r="C93" s="588"/>
      <c r="D93" s="26"/>
      <c r="E93" s="26"/>
      <c r="F93" s="98"/>
      <c r="G93" s="98">
        <f>SUM(G16:G92)</f>
        <v>8012</v>
      </c>
      <c r="H93" s="98">
        <f t="shared" ref="H93:K93" si="0">SUM(H16:H92)</f>
        <v>3601.2499999999991</v>
      </c>
      <c r="I93" s="98">
        <f t="shared" si="0"/>
        <v>635.29999999999995</v>
      </c>
      <c r="J93" s="98">
        <f t="shared" si="0"/>
        <v>0</v>
      </c>
      <c r="K93" s="98">
        <f t="shared" si="0"/>
        <v>3775.4499999999994</v>
      </c>
      <c r="L93" s="102"/>
      <c r="M93" s="117"/>
    </row>
    <row r="94" spans="1:17" s="8" customFormat="1">
      <c r="A94" s="149"/>
      <c r="B94" s="37" t="s">
        <v>101</v>
      </c>
      <c r="C94" s="8" t="s">
        <v>102</v>
      </c>
      <c r="D94" s="36"/>
      <c r="E94" s="36"/>
      <c r="F94" s="53"/>
      <c r="G94" s="53"/>
      <c r="H94" s="53"/>
      <c r="I94" s="53"/>
      <c r="J94" s="53"/>
      <c r="K94" s="53"/>
      <c r="L94" s="63"/>
      <c r="M94" s="150"/>
    </row>
    <row r="95" spans="1:17">
      <c r="A95" s="29">
        <v>64</v>
      </c>
      <c r="B95" s="30">
        <v>77</v>
      </c>
      <c r="C95" s="145" t="s">
        <v>43</v>
      </c>
      <c r="D95" s="31">
        <v>26</v>
      </c>
      <c r="E95" s="31">
        <v>193</v>
      </c>
      <c r="F95" s="97">
        <v>325.8</v>
      </c>
      <c r="G95" s="97">
        <v>26.2</v>
      </c>
      <c r="H95" s="48">
        <v>0</v>
      </c>
      <c r="I95" s="48">
        <v>0</v>
      </c>
      <c r="J95" s="48">
        <v>0</v>
      </c>
      <c r="K95" s="97">
        <v>26.2</v>
      </c>
      <c r="L95" s="52" t="s">
        <v>216</v>
      </c>
      <c r="M95" s="25"/>
    </row>
    <row r="96" spans="1:17">
      <c r="A96" s="29">
        <v>65</v>
      </c>
      <c r="B96" s="30">
        <v>78</v>
      </c>
      <c r="C96" s="28" t="s">
        <v>18</v>
      </c>
      <c r="D96" s="27">
        <v>25</v>
      </c>
      <c r="E96" s="27">
        <v>194</v>
      </c>
      <c r="F96" s="48">
        <v>165.2</v>
      </c>
      <c r="G96" s="48">
        <v>29.1</v>
      </c>
      <c r="H96" s="48">
        <v>0</v>
      </c>
      <c r="I96" s="48">
        <v>0</v>
      </c>
      <c r="J96" s="48">
        <v>0</v>
      </c>
      <c r="K96" s="48">
        <v>29.1</v>
      </c>
      <c r="L96" s="52" t="s">
        <v>216</v>
      </c>
      <c r="M96" s="25"/>
    </row>
    <row r="97" spans="1:14" ht="31.2">
      <c r="A97" s="29">
        <v>66</v>
      </c>
      <c r="B97" s="30">
        <v>79</v>
      </c>
      <c r="C97" s="145" t="s">
        <v>40</v>
      </c>
      <c r="D97" s="31">
        <v>25</v>
      </c>
      <c r="E97" s="31">
        <v>195</v>
      </c>
      <c r="F97" s="52">
        <v>263</v>
      </c>
      <c r="G97" s="52">
        <v>16.5</v>
      </c>
      <c r="H97" s="52">
        <v>0</v>
      </c>
      <c r="I97" s="52">
        <v>0</v>
      </c>
      <c r="J97" s="52">
        <v>0</v>
      </c>
      <c r="K97" s="52">
        <v>16.5</v>
      </c>
      <c r="L97" s="52"/>
      <c r="M97" s="25"/>
    </row>
    <row r="98" spans="1:14" ht="31.2">
      <c r="A98" s="29">
        <v>67</v>
      </c>
      <c r="B98" s="30">
        <v>81</v>
      </c>
      <c r="C98" s="145" t="s">
        <v>136</v>
      </c>
      <c r="D98" s="27">
        <v>25</v>
      </c>
      <c r="E98" s="27">
        <v>197</v>
      </c>
      <c r="F98" s="48">
        <v>267.10000000000002</v>
      </c>
      <c r="G98" s="48">
        <v>11.1</v>
      </c>
      <c r="H98" s="48">
        <v>0</v>
      </c>
      <c r="I98" s="48">
        <v>0</v>
      </c>
      <c r="J98" s="48">
        <v>0</v>
      </c>
      <c r="K98" s="48">
        <v>11.1</v>
      </c>
      <c r="L98" s="52" t="s">
        <v>216</v>
      </c>
      <c r="M98" s="25"/>
    </row>
    <row r="99" spans="1:14" ht="31.2">
      <c r="A99" s="29">
        <v>68</v>
      </c>
      <c r="B99" s="30">
        <v>82</v>
      </c>
      <c r="C99" s="145" t="s">
        <v>41</v>
      </c>
      <c r="D99" s="31">
        <v>25</v>
      </c>
      <c r="E99" s="31">
        <v>198</v>
      </c>
      <c r="F99" s="52">
        <v>297.39999999999998</v>
      </c>
      <c r="G99" s="52">
        <v>16</v>
      </c>
      <c r="H99" s="52">
        <v>0</v>
      </c>
      <c r="I99" s="52">
        <v>0</v>
      </c>
      <c r="J99" s="52">
        <v>0</v>
      </c>
      <c r="K99" s="52">
        <v>16</v>
      </c>
      <c r="L99" s="52" t="s">
        <v>216</v>
      </c>
      <c r="M99" s="25"/>
    </row>
    <row r="100" spans="1:14" ht="31.2">
      <c r="A100" s="29">
        <v>69</v>
      </c>
      <c r="B100" s="30">
        <v>83</v>
      </c>
      <c r="C100" s="145" t="s">
        <v>117</v>
      </c>
      <c r="D100" s="31">
        <v>25</v>
      </c>
      <c r="E100" s="31">
        <v>199</v>
      </c>
      <c r="F100" s="52">
        <v>328.7</v>
      </c>
      <c r="G100" s="52">
        <v>11.6</v>
      </c>
      <c r="H100" s="52">
        <v>0</v>
      </c>
      <c r="I100" s="52">
        <v>0</v>
      </c>
      <c r="J100" s="52">
        <v>0</v>
      </c>
      <c r="K100" s="52">
        <v>11.6</v>
      </c>
      <c r="L100" s="52" t="s">
        <v>216</v>
      </c>
      <c r="M100" s="25"/>
    </row>
    <row r="101" spans="1:14" ht="31.2">
      <c r="A101" s="29">
        <v>70</v>
      </c>
      <c r="B101" s="30">
        <v>84</v>
      </c>
      <c r="C101" s="145" t="s">
        <v>137</v>
      </c>
      <c r="D101" s="27">
        <v>26</v>
      </c>
      <c r="E101" s="27">
        <v>78</v>
      </c>
      <c r="F101" s="48">
        <v>251.4</v>
      </c>
      <c r="G101" s="48">
        <v>1.1000000000000001</v>
      </c>
      <c r="H101" s="48">
        <v>0</v>
      </c>
      <c r="I101" s="48">
        <v>0</v>
      </c>
      <c r="J101" s="48">
        <v>0</v>
      </c>
      <c r="K101" s="48">
        <v>1.1000000000000001</v>
      </c>
      <c r="L101" s="52" t="s">
        <v>216</v>
      </c>
      <c r="M101" s="25"/>
    </row>
    <row r="102" spans="1:14" s="15" customFormat="1" ht="31.2">
      <c r="A102" s="29">
        <v>71</v>
      </c>
      <c r="B102" s="30">
        <v>85</v>
      </c>
      <c r="C102" s="146" t="s">
        <v>104</v>
      </c>
      <c r="D102" s="29">
        <v>26</v>
      </c>
      <c r="E102" s="29">
        <v>79</v>
      </c>
      <c r="F102" s="49">
        <v>250.2</v>
      </c>
      <c r="G102" s="49">
        <v>6.2</v>
      </c>
      <c r="H102" s="49">
        <v>0</v>
      </c>
      <c r="I102" s="49">
        <v>0</v>
      </c>
      <c r="J102" s="49">
        <v>0</v>
      </c>
      <c r="K102" s="49">
        <v>6.2</v>
      </c>
      <c r="L102" s="52" t="s">
        <v>216</v>
      </c>
      <c r="M102" s="25"/>
    </row>
    <row r="103" spans="1:14">
      <c r="A103" s="29">
        <v>72</v>
      </c>
      <c r="B103" s="30">
        <v>86</v>
      </c>
      <c r="C103" s="28" t="s">
        <v>105</v>
      </c>
      <c r="D103" s="27">
        <v>26</v>
      </c>
      <c r="E103" s="27">
        <v>80</v>
      </c>
      <c r="F103" s="48">
        <v>262.7</v>
      </c>
      <c r="G103" s="48">
        <v>14.8</v>
      </c>
      <c r="H103" s="48">
        <v>0</v>
      </c>
      <c r="I103" s="48">
        <v>0</v>
      </c>
      <c r="J103" s="48">
        <v>0</v>
      </c>
      <c r="K103" s="48">
        <v>14.8</v>
      </c>
      <c r="L103" s="52" t="s">
        <v>216</v>
      </c>
      <c r="M103" s="25"/>
    </row>
    <row r="104" spans="1:14" ht="31.2">
      <c r="A104" s="29">
        <v>73</v>
      </c>
      <c r="B104" s="30">
        <v>87</v>
      </c>
      <c r="C104" s="146" t="s">
        <v>138</v>
      </c>
      <c r="D104" s="27">
        <v>26</v>
      </c>
      <c r="E104" s="27">
        <v>81</v>
      </c>
      <c r="F104" s="48">
        <v>260</v>
      </c>
      <c r="G104" s="48">
        <v>18.3</v>
      </c>
      <c r="H104" s="48">
        <v>0</v>
      </c>
      <c r="I104" s="48">
        <v>0</v>
      </c>
      <c r="J104" s="48">
        <v>0</v>
      </c>
      <c r="K104" s="48">
        <v>18.3</v>
      </c>
      <c r="L104" s="52" t="s">
        <v>216</v>
      </c>
      <c r="M104" s="25"/>
    </row>
    <row r="105" spans="1:14" ht="31.2">
      <c r="A105" s="29">
        <v>74</v>
      </c>
      <c r="B105" s="30">
        <v>88</v>
      </c>
      <c r="C105" s="146" t="s">
        <v>139</v>
      </c>
      <c r="D105" s="27">
        <v>26</v>
      </c>
      <c r="E105" s="27">
        <v>82</v>
      </c>
      <c r="F105" s="48">
        <v>315.5</v>
      </c>
      <c r="G105" s="48">
        <v>30.8</v>
      </c>
      <c r="H105" s="48">
        <v>0</v>
      </c>
      <c r="I105" s="48">
        <v>0</v>
      </c>
      <c r="J105" s="48">
        <v>0</v>
      </c>
      <c r="K105" s="48">
        <v>30.8</v>
      </c>
      <c r="L105" s="52" t="s">
        <v>216</v>
      </c>
      <c r="M105" s="25"/>
      <c r="N105" s="14" t="s">
        <v>140</v>
      </c>
    </row>
    <row r="106" spans="1:14">
      <c r="A106" s="517">
        <v>75</v>
      </c>
      <c r="B106" s="518">
        <v>89</v>
      </c>
      <c r="C106" s="567" t="s">
        <v>42</v>
      </c>
      <c r="D106" s="151">
        <v>26</v>
      </c>
      <c r="E106" s="151">
        <v>85</v>
      </c>
      <c r="F106" s="152">
        <v>243.9</v>
      </c>
      <c r="G106" s="153">
        <v>28.8</v>
      </c>
      <c r="H106" s="153">
        <v>0</v>
      </c>
      <c r="I106" s="153">
        <v>0</v>
      </c>
      <c r="J106" s="153">
        <v>0</v>
      </c>
      <c r="K106" s="52">
        <v>28.8</v>
      </c>
      <c r="L106" s="556" t="s">
        <v>216</v>
      </c>
      <c r="M106" s="539"/>
      <c r="N106" s="14" t="s">
        <v>159</v>
      </c>
    </row>
    <row r="107" spans="1:14">
      <c r="A107" s="517"/>
      <c r="B107" s="519"/>
      <c r="C107" s="568"/>
      <c r="D107" s="154">
        <v>26</v>
      </c>
      <c r="E107" s="154">
        <v>83</v>
      </c>
      <c r="F107" s="155">
        <v>253.9</v>
      </c>
      <c r="G107" s="156">
        <v>28.1</v>
      </c>
      <c r="H107" s="153">
        <v>0</v>
      </c>
      <c r="I107" s="153">
        <v>0</v>
      </c>
      <c r="J107" s="153">
        <v>0</v>
      </c>
      <c r="K107" s="97">
        <v>28.1</v>
      </c>
      <c r="L107" s="557"/>
      <c r="M107" s="541"/>
    </row>
    <row r="108" spans="1:14" ht="31.2">
      <c r="A108" s="29">
        <v>76</v>
      </c>
      <c r="B108" s="30">
        <v>90</v>
      </c>
      <c r="C108" s="145" t="s">
        <v>39</v>
      </c>
      <c r="D108" s="31">
        <v>26</v>
      </c>
      <c r="E108" s="31">
        <v>84</v>
      </c>
      <c r="F108" s="52">
        <v>263</v>
      </c>
      <c r="G108" s="52">
        <v>35.200000000000003</v>
      </c>
      <c r="H108" s="52">
        <v>0</v>
      </c>
      <c r="I108" s="52">
        <v>0</v>
      </c>
      <c r="J108" s="52">
        <v>0</v>
      </c>
      <c r="K108" s="52">
        <v>35.200000000000003</v>
      </c>
      <c r="L108" s="52" t="s">
        <v>216</v>
      </c>
      <c r="M108" s="25"/>
    </row>
    <row r="109" spans="1:14" s="15" customFormat="1" ht="31.2">
      <c r="A109" s="29">
        <v>77</v>
      </c>
      <c r="B109" s="30">
        <v>91</v>
      </c>
      <c r="C109" s="146" t="s">
        <v>141</v>
      </c>
      <c r="D109" s="29">
        <v>26</v>
      </c>
      <c r="E109" s="29">
        <v>99</v>
      </c>
      <c r="F109" s="49">
        <v>222.8</v>
      </c>
      <c r="G109" s="49">
        <v>35.299999999999997</v>
      </c>
      <c r="H109" s="49">
        <v>0</v>
      </c>
      <c r="I109" s="49">
        <v>0</v>
      </c>
      <c r="J109" s="49">
        <v>0</v>
      </c>
      <c r="K109" s="49">
        <v>35.299999999999997</v>
      </c>
      <c r="L109" s="52" t="s">
        <v>216</v>
      </c>
      <c r="M109" s="25"/>
      <c r="N109" s="15" t="s">
        <v>142</v>
      </c>
    </row>
    <row r="110" spans="1:14" ht="31.2">
      <c r="A110" s="29">
        <v>78</v>
      </c>
      <c r="B110" s="30">
        <v>92</v>
      </c>
      <c r="C110" s="146" t="s">
        <v>143</v>
      </c>
      <c r="D110" s="27">
        <v>26</v>
      </c>
      <c r="E110" s="27">
        <v>102</v>
      </c>
      <c r="F110" s="48">
        <v>218.3</v>
      </c>
      <c r="G110" s="48">
        <v>40.299999999999997</v>
      </c>
      <c r="H110" s="48">
        <v>0</v>
      </c>
      <c r="I110" s="48">
        <v>0</v>
      </c>
      <c r="J110" s="48">
        <v>0</v>
      </c>
      <c r="K110" s="48">
        <v>40.299999999999997</v>
      </c>
      <c r="L110" s="52" t="s">
        <v>216</v>
      </c>
      <c r="M110" s="157"/>
    </row>
    <row r="111" spans="1:14" ht="31.2">
      <c r="A111" s="29">
        <v>79</v>
      </c>
      <c r="B111" s="30">
        <v>93</v>
      </c>
      <c r="C111" s="146" t="s">
        <v>144</v>
      </c>
      <c r="D111" s="27">
        <v>26</v>
      </c>
      <c r="E111" s="27">
        <v>87</v>
      </c>
      <c r="F111" s="48">
        <v>326.2</v>
      </c>
      <c r="G111" s="48">
        <v>83.5</v>
      </c>
      <c r="H111" s="48">
        <v>0</v>
      </c>
      <c r="I111" s="48">
        <v>0</v>
      </c>
      <c r="J111" s="48">
        <v>0</v>
      </c>
      <c r="K111" s="48">
        <v>83.5</v>
      </c>
      <c r="L111" s="52" t="s">
        <v>216</v>
      </c>
      <c r="M111" s="157"/>
    </row>
    <row r="112" spans="1:14" s="13" customFormat="1" ht="31.2">
      <c r="A112" s="10">
        <v>80</v>
      </c>
      <c r="B112" s="11">
        <v>94</v>
      </c>
      <c r="C112" s="163" t="s">
        <v>145</v>
      </c>
      <c r="D112" s="9">
        <v>26</v>
      </c>
      <c r="E112" s="9">
        <v>89</v>
      </c>
      <c r="F112" s="50">
        <v>233</v>
      </c>
      <c r="G112" s="50">
        <v>63.6</v>
      </c>
      <c r="H112" s="50">
        <v>0</v>
      </c>
      <c r="I112" s="50">
        <v>0.3</v>
      </c>
      <c r="J112" s="50">
        <v>0</v>
      </c>
      <c r="K112" s="50">
        <v>63.3</v>
      </c>
      <c r="L112" s="51"/>
      <c r="M112" s="171" t="s">
        <v>214</v>
      </c>
    </row>
    <row r="113" spans="1:14">
      <c r="A113" s="29">
        <v>81</v>
      </c>
      <c r="B113" s="30">
        <v>95</v>
      </c>
      <c r="C113" s="146" t="s">
        <v>146</v>
      </c>
      <c r="D113" s="27">
        <v>26</v>
      </c>
      <c r="E113" s="27">
        <v>90</v>
      </c>
      <c r="F113" s="48">
        <v>217.5</v>
      </c>
      <c r="G113" s="48">
        <v>54.2</v>
      </c>
      <c r="H113" s="48">
        <v>0</v>
      </c>
      <c r="I113" s="48">
        <v>0</v>
      </c>
      <c r="J113" s="48">
        <v>0</v>
      </c>
      <c r="K113" s="48">
        <v>54.2</v>
      </c>
      <c r="L113" s="52" t="s">
        <v>216</v>
      </c>
      <c r="M113" s="25"/>
      <c r="N113" s="14" t="s">
        <v>147</v>
      </c>
    </row>
    <row r="114" spans="1:14" ht="31.2">
      <c r="A114" s="29">
        <v>82</v>
      </c>
      <c r="B114" s="30">
        <v>96</v>
      </c>
      <c r="C114" s="146" t="s">
        <v>148</v>
      </c>
      <c r="D114" s="27">
        <v>26</v>
      </c>
      <c r="E114" s="27">
        <v>91</v>
      </c>
      <c r="F114" s="48">
        <v>178.4</v>
      </c>
      <c r="G114" s="48">
        <v>42.5</v>
      </c>
      <c r="H114" s="48">
        <v>0</v>
      </c>
      <c r="I114" s="48">
        <v>0</v>
      </c>
      <c r="J114" s="48">
        <v>0</v>
      </c>
      <c r="K114" s="48">
        <v>42.5</v>
      </c>
      <c r="L114" s="52" t="s">
        <v>216</v>
      </c>
      <c r="M114" s="25"/>
    </row>
    <row r="115" spans="1:14" s="15" customFormat="1" ht="31.2">
      <c r="A115" s="29">
        <v>83</v>
      </c>
      <c r="B115" s="30">
        <v>97</v>
      </c>
      <c r="C115" s="146" t="s">
        <v>106</v>
      </c>
      <c r="D115" s="29">
        <v>26</v>
      </c>
      <c r="E115" s="29">
        <v>77</v>
      </c>
      <c r="F115" s="49">
        <v>203.4</v>
      </c>
      <c r="G115" s="49">
        <v>44.8</v>
      </c>
      <c r="H115" s="49">
        <v>0</v>
      </c>
      <c r="I115" s="49">
        <v>0</v>
      </c>
      <c r="J115" s="49">
        <v>0</v>
      </c>
      <c r="K115" s="49">
        <v>44.8</v>
      </c>
      <c r="L115" s="52" t="s">
        <v>216</v>
      </c>
      <c r="M115" s="25"/>
    </row>
    <row r="116" spans="1:14" ht="46.8">
      <c r="A116" s="29">
        <v>84</v>
      </c>
      <c r="B116" s="30">
        <v>98</v>
      </c>
      <c r="C116" s="145" t="s">
        <v>38</v>
      </c>
      <c r="D116" s="31">
        <v>26</v>
      </c>
      <c r="E116" s="31">
        <v>76</v>
      </c>
      <c r="F116" s="52">
        <v>198.6</v>
      </c>
      <c r="G116" s="52">
        <v>45.7</v>
      </c>
      <c r="H116" s="52">
        <v>0</v>
      </c>
      <c r="I116" s="52">
        <v>0</v>
      </c>
      <c r="J116" s="52">
        <v>0</v>
      </c>
      <c r="K116" s="52">
        <v>45.7</v>
      </c>
      <c r="L116" s="52" t="s">
        <v>216</v>
      </c>
      <c r="M116" s="25"/>
    </row>
    <row r="117" spans="1:14" ht="31.2">
      <c r="A117" s="29">
        <v>85</v>
      </c>
      <c r="B117" s="30">
        <v>99</v>
      </c>
      <c r="C117" s="145" t="s">
        <v>55</v>
      </c>
      <c r="D117" s="31">
        <v>26</v>
      </c>
      <c r="E117" s="31">
        <v>75</v>
      </c>
      <c r="F117" s="52">
        <v>263.2</v>
      </c>
      <c r="G117" s="52">
        <v>55.9</v>
      </c>
      <c r="H117" s="52">
        <v>0</v>
      </c>
      <c r="I117" s="52">
        <v>0</v>
      </c>
      <c r="J117" s="52">
        <v>0</v>
      </c>
      <c r="K117" s="52">
        <v>55.9</v>
      </c>
      <c r="L117" s="52" t="s">
        <v>216</v>
      </c>
      <c r="M117" s="25"/>
    </row>
    <row r="118" spans="1:14" s="17" customFormat="1">
      <c r="A118" s="558">
        <v>86</v>
      </c>
      <c r="B118" s="562">
        <v>100</v>
      </c>
      <c r="C118" s="564" t="s">
        <v>107</v>
      </c>
      <c r="D118" s="10">
        <v>26</v>
      </c>
      <c r="E118" s="10">
        <v>74</v>
      </c>
      <c r="F118" s="51">
        <v>464.6</v>
      </c>
      <c r="G118" s="51">
        <v>129</v>
      </c>
      <c r="H118" s="51">
        <v>0</v>
      </c>
      <c r="I118" s="51">
        <v>0</v>
      </c>
      <c r="J118" s="51">
        <v>0</v>
      </c>
      <c r="K118" s="51">
        <v>129</v>
      </c>
      <c r="L118" s="51"/>
      <c r="M118" s="577" t="s">
        <v>214</v>
      </c>
    </row>
    <row r="119" spans="1:14" s="17" customFormat="1">
      <c r="A119" s="558"/>
      <c r="B119" s="563"/>
      <c r="C119" s="564"/>
      <c r="D119" s="10">
        <v>26</v>
      </c>
      <c r="E119" s="10">
        <v>73</v>
      </c>
      <c r="F119" s="51">
        <v>492.8</v>
      </c>
      <c r="G119" s="51">
        <v>164.2</v>
      </c>
      <c r="H119" s="51">
        <v>30.9</v>
      </c>
      <c r="I119" s="51">
        <v>0</v>
      </c>
      <c r="J119" s="51">
        <v>0</v>
      </c>
      <c r="K119" s="51">
        <v>133.30000000000001</v>
      </c>
      <c r="L119" s="51"/>
      <c r="M119" s="579"/>
    </row>
    <row r="120" spans="1:14" s="13" customFormat="1">
      <c r="A120" s="10">
        <v>87</v>
      </c>
      <c r="B120" s="11">
        <v>101</v>
      </c>
      <c r="C120" s="77" t="s">
        <v>149</v>
      </c>
      <c r="D120" s="9">
        <v>26</v>
      </c>
      <c r="E120" s="9">
        <v>72</v>
      </c>
      <c r="F120" s="50">
        <v>301.8</v>
      </c>
      <c r="G120" s="50">
        <v>164.8</v>
      </c>
      <c r="H120" s="50">
        <v>9</v>
      </c>
      <c r="I120" s="50">
        <v>0</v>
      </c>
      <c r="J120" s="50">
        <v>0</v>
      </c>
      <c r="K120" s="50">
        <v>155.80000000000001</v>
      </c>
      <c r="L120" s="51" t="s">
        <v>221</v>
      </c>
      <c r="M120" s="162" t="s">
        <v>232</v>
      </c>
    </row>
    <row r="121" spans="1:14" s="13" customFormat="1" ht="31.2">
      <c r="A121" s="10">
        <v>88</v>
      </c>
      <c r="B121" s="11">
        <v>102</v>
      </c>
      <c r="C121" s="168" t="s">
        <v>46</v>
      </c>
      <c r="D121" s="3">
        <v>26</v>
      </c>
      <c r="E121" s="3">
        <v>71</v>
      </c>
      <c r="F121" s="54">
        <v>172.9</v>
      </c>
      <c r="G121" s="54">
        <v>62.4</v>
      </c>
      <c r="H121" s="54">
        <v>0.8</v>
      </c>
      <c r="I121" s="54">
        <v>0</v>
      </c>
      <c r="J121" s="54">
        <v>0</v>
      </c>
      <c r="K121" s="54">
        <v>61.6</v>
      </c>
      <c r="L121" s="54" t="s">
        <v>223</v>
      </c>
      <c r="M121" s="162" t="s">
        <v>232</v>
      </c>
    </row>
    <row r="122" spans="1:14" s="13" customFormat="1" ht="31.2">
      <c r="A122" s="10">
        <v>89</v>
      </c>
      <c r="B122" s="11">
        <v>103</v>
      </c>
      <c r="C122" s="168" t="s">
        <v>119</v>
      </c>
      <c r="D122" s="3">
        <v>26</v>
      </c>
      <c r="E122" s="3">
        <v>70</v>
      </c>
      <c r="F122" s="54">
        <v>188.1</v>
      </c>
      <c r="G122" s="54">
        <v>37.4</v>
      </c>
      <c r="H122" s="54">
        <v>16.3</v>
      </c>
      <c r="I122" s="54">
        <v>0</v>
      </c>
      <c r="J122" s="54">
        <v>0</v>
      </c>
      <c r="K122" s="54">
        <v>21.1</v>
      </c>
      <c r="L122" s="54"/>
      <c r="M122" s="171" t="s">
        <v>214</v>
      </c>
    </row>
    <row r="123" spans="1:14" s="13" customFormat="1">
      <c r="A123" s="10">
        <v>90</v>
      </c>
      <c r="B123" s="11">
        <v>104</v>
      </c>
      <c r="C123" s="168" t="s">
        <v>19</v>
      </c>
      <c r="D123" s="3">
        <v>26</v>
      </c>
      <c r="E123" s="3">
        <v>61</v>
      </c>
      <c r="F123" s="54">
        <v>220</v>
      </c>
      <c r="G123" s="54">
        <v>56.4</v>
      </c>
      <c r="H123" s="54">
        <v>0</v>
      </c>
      <c r="I123" s="54">
        <v>1.8</v>
      </c>
      <c r="J123" s="54">
        <v>0</v>
      </c>
      <c r="K123" s="54">
        <v>54.6</v>
      </c>
      <c r="L123" s="54" t="s">
        <v>224</v>
      </c>
      <c r="M123" s="162" t="s">
        <v>232</v>
      </c>
    </row>
    <row r="124" spans="1:14" s="13" customFormat="1" ht="31.2">
      <c r="A124" s="10">
        <v>91</v>
      </c>
      <c r="B124" s="11">
        <v>105</v>
      </c>
      <c r="C124" s="168" t="s">
        <v>118</v>
      </c>
      <c r="D124" s="3">
        <v>26</v>
      </c>
      <c r="E124" s="3">
        <v>62</v>
      </c>
      <c r="F124" s="54">
        <v>210.8</v>
      </c>
      <c r="G124" s="54">
        <v>47</v>
      </c>
      <c r="H124" s="54">
        <v>2.2000000000000002</v>
      </c>
      <c r="I124" s="54">
        <v>0</v>
      </c>
      <c r="J124" s="54">
        <v>0</v>
      </c>
      <c r="K124" s="54">
        <v>44.8</v>
      </c>
      <c r="L124" s="54" t="s">
        <v>223</v>
      </c>
      <c r="M124" s="162" t="s">
        <v>232</v>
      </c>
    </row>
    <row r="125" spans="1:14" s="13" customFormat="1" ht="16.2" customHeight="1">
      <c r="A125" s="10">
        <v>92</v>
      </c>
      <c r="B125" s="164">
        <v>106</v>
      </c>
      <c r="C125" s="169" t="s">
        <v>35</v>
      </c>
      <c r="D125" s="3">
        <v>26</v>
      </c>
      <c r="E125" s="3">
        <v>63</v>
      </c>
      <c r="F125" s="54">
        <v>475.2</v>
      </c>
      <c r="G125" s="54">
        <v>114.9</v>
      </c>
      <c r="H125" s="54">
        <v>17.7</v>
      </c>
      <c r="I125" s="54">
        <v>0</v>
      </c>
      <c r="J125" s="54">
        <v>0</v>
      </c>
      <c r="K125" s="54">
        <v>97.2</v>
      </c>
      <c r="L125" s="54"/>
      <c r="M125" s="171" t="s">
        <v>214</v>
      </c>
    </row>
    <row r="126" spans="1:14" s="13" customFormat="1" ht="31.2">
      <c r="A126" s="10">
        <v>93</v>
      </c>
      <c r="B126" s="11">
        <v>108</v>
      </c>
      <c r="C126" s="168" t="s">
        <v>116</v>
      </c>
      <c r="D126" s="3">
        <v>26</v>
      </c>
      <c r="E126" s="3">
        <v>64</v>
      </c>
      <c r="F126" s="54">
        <v>231.2</v>
      </c>
      <c r="G126" s="54">
        <v>51.2</v>
      </c>
      <c r="H126" s="54">
        <v>10.5</v>
      </c>
      <c r="I126" s="54">
        <v>0</v>
      </c>
      <c r="J126" s="54">
        <v>0</v>
      </c>
      <c r="K126" s="54">
        <v>40.700000000000003</v>
      </c>
      <c r="L126" s="54"/>
      <c r="M126" s="171" t="s">
        <v>214</v>
      </c>
    </row>
    <row r="127" spans="1:14" s="13" customFormat="1">
      <c r="A127" s="10">
        <v>94</v>
      </c>
      <c r="B127" s="166">
        <v>109</v>
      </c>
      <c r="C127" s="168" t="s">
        <v>115</v>
      </c>
      <c r="D127" s="3">
        <v>26</v>
      </c>
      <c r="E127" s="3">
        <v>65</v>
      </c>
      <c r="F127" s="54">
        <v>242.7</v>
      </c>
      <c r="G127" s="54">
        <v>55.1</v>
      </c>
      <c r="H127" s="54">
        <v>5</v>
      </c>
      <c r="I127" s="54">
        <v>0</v>
      </c>
      <c r="J127" s="54">
        <v>0</v>
      </c>
      <c r="K127" s="54">
        <v>50.1</v>
      </c>
      <c r="L127" s="54"/>
      <c r="M127" s="171" t="s">
        <v>214</v>
      </c>
    </row>
    <row r="128" spans="1:14" s="13" customFormat="1" ht="31.2">
      <c r="A128" s="10">
        <v>95</v>
      </c>
      <c r="B128" s="11">
        <v>110</v>
      </c>
      <c r="C128" s="168" t="s">
        <v>34</v>
      </c>
      <c r="D128" s="3">
        <v>26</v>
      </c>
      <c r="E128" s="3">
        <v>67</v>
      </c>
      <c r="F128" s="54">
        <v>225.5</v>
      </c>
      <c r="G128" s="54">
        <v>47</v>
      </c>
      <c r="H128" s="54">
        <v>6</v>
      </c>
      <c r="I128" s="54">
        <v>0</v>
      </c>
      <c r="J128" s="54">
        <v>0</v>
      </c>
      <c r="K128" s="54">
        <v>41</v>
      </c>
      <c r="L128" s="54"/>
      <c r="M128" s="162" t="s">
        <v>213</v>
      </c>
    </row>
    <row r="129" spans="1:15" s="13" customFormat="1" ht="31.2">
      <c r="A129" s="10">
        <v>96</v>
      </c>
      <c r="B129" s="166">
        <v>111</v>
      </c>
      <c r="C129" s="168" t="s">
        <v>37</v>
      </c>
      <c r="D129" s="3">
        <v>26</v>
      </c>
      <c r="E129" s="3">
        <v>68</v>
      </c>
      <c r="F129" s="54">
        <v>202.8</v>
      </c>
      <c r="G129" s="54">
        <v>41.5</v>
      </c>
      <c r="H129" s="54">
        <v>5.7</v>
      </c>
      <c r="I129" s="54">
        <v>0</v>
      </c>
      <c r="J129" s="54">
        <v>0</v>
      </c>
      <c r="K129" s="54">
        <v>35.799999999999997</v>
      </c>
      <c r="L129" s="54"/>
      <c r="M129" s="162" t="s">
        <v>213</v>
      </c>
    </row>
    <row r="130" spans="1:15" s="13" customFormat="1">
      <c r="A130" s="10">
        <v>97</v>
      </c>
      <c r="B130" s="11">
        <v>112</v>
      </c>
      <c r="C130" s="168" t="s">
        <v>21</v>
      </c>
      <c r="D130" s="3">
        <v>26</v>
      </c>
      <c r="E130" s="3">
        <v>69</v>
      </c>
      <c r="F130" s="54">
        <v>199.7</v>
      </c>
      <c r="G130" s="54">
        <v>39.9</v>
      </c>
      <c r="H130" s="54">
        <v>7.2</v>
      </c>
      <c r="I130" s="54">
        <v>0</v>
      </c>
      <c r="J130" s="54">
        <v>0</v>
      </c>
      <c r="K130" s="54">
        <v>32.700000000000003</v>
      </c>
      <c r="L130" s="54"/>
      <c r="M130" s="162" t="s">
        <v>213</v>
      </c>
    </row>
    <row r="131" spans="1:15" s="13" customFormat="1">
      <c r="A131" s="10">
        <v>98</v>
      </c>
      <c r="B131" s="166">
        <v>113</v>
      </c>
      <c r="C131" s="138" t="s">
        <v>212</v>
      </c>
      <c r="D131" s="9">
        <v>26</v>
      </c>
      <c r="E131" s="9">
        <v>51</v>
      </c>
      <c r="F131" s="50"/>
      <c r="G131" s="50"/>
      <c r="H131" s="50"/>
      <c r="I131" s="50"/>
      <c r="J131" s="50"/>
      <c r="K131" s="50"/>
      <c r="L131" s="16"/>
      <c r="M131" s="171" t="s">
        <v>214</v>
      </c>
      <c r="N131" s="121"/>
      <c r="O131" s="77"/>
    </row>
    <row r="132" spans="1:15" s="13" customFormat="1">
      <c r="A132" s="10">
        <v>99</v>
      </c>
      <c r="B132" s="11">
        <v>114</v>
      </c>
      <c r="C132" s="168" t="s">
        <v>22</v>
      </c>
      <c r="D132" s="3">
        <v>26</v>
      </c>
      <c r="E132" s="3">
        <v>50</v>
      </c>
      <c r="F132" s="54">
        <v>440.2</v>
      </c>
      <c r="G132" s="54">
        <v>79.2</v>
      </c>
      <c r="H132" s="54">
        <v>8.1999999999999993</v>
      </c>
      <c r="I132" s="54">
        <v>0</v>
      </c>
      <c r="J132" s="54">
        <v>0</v>
      </c>
      <c r="K132" s="54">
        <v>71</v>
      </c>
      <c r="L132" s="54"/>
      <c r="M132" s="171" t="s">
        <v>214</v>
      </c>
    </row>
    <row r="133" spans="1:15" s="13" customFormat="1">
      <c r="A133" s="10">
        <v>100</v>
      </c>
      <c r="B133" s="166">
        <v>115</v>
      </c>
      <c r="C133" s="77" t="s">
        <v>23</v>
      </c>
      <c r="D133" s="9">
        <v>26</v>
      </c>
      <c r="E133" s="9">
        <v>49</v>
      </c>
      <c r="F133" s="50">
        <v>385.7</v>
      </c>
      <c r="G133" s="50">
        <v>58.7</v>
      </c>
      <c r="H133" s="50">
        <v>0</v>
      </c>
      <c r="I133" s="50">
        <v>7.4</v>
      </c>
      <c r="J133" s="50">
        <v>0</v>
      </c>
      <c r="K133" s="50">
        <v>51.3</v>
      </c>
      <c r="L133" s="51" t="s">
        <v>224</v>
      </c>
      <c r="M133" s="162" t="s">
        <v>232</v>
      </c>
    </row>
    <row r="134" spans="1:15" s="13" customFormat="1" ht="31.2">
      <c r="A134" s="10">
        <v>101</v>
      </c>
      <c r="B134" s="11">
        <v>116</v>
      </c>
      <c r="C134" s="168" t="s">
        <v>114</v>
      </c>
      <c r="D134" s="3">
        <v>26</v>
      </c>
      <c r="E134" s="3">
        <v>48</v>
      </c>
      <c r="F134" s="54">
        <v>483.6</v>
      </c>
      <c r="G134" s="54">
        <v>67.5</v>
      </c>
      <c r="H134" s="54">
        <v>8.5</v>
      </c>
      <c r="I134" s="54">
        <v>0</v>
      </c>
      <c r="J134" s="54">
        <v>0</v>
      </c>
      <c r="K134" s="54">
        <v>57.2</v>
      </c>
      <c r="L134" s="54"/>
      <c r="M134" s="162" t="s">
        <v>232</v>
      </c>
    </row>
    <row r="135" spans="1:15" s="13" customFormat="1" ht="31.2" customHeight="1">
      <c r="A135" s="558">
        <v>102</v>
      </c>
      <c r="B135" s="561">
        <v>117</v>
      </c>
      <c r="C135" s="559" t="s">
        <v>150</v>
      </c>
      <c r="D135" s="9">
        <v>26</v>
      </c>
      <c r="E135" s="9">
        <v>17</v>
      </c>
      <c r="F135" s="50">
        <v>645.9</v>
      </c>
      <c r="G135" s="50">
        <v>54</v>
      </c>
      <c r="H135" s="50">
        <v>8</v>
      </c>
      <c r="I135" s="50">
        <v>0</v>
      </c>
      <c r="J135" s="50">
        <v>0</v>
      </c>
      <c r="K135" s="50">
        <v>46</v>
      </c>
      <c r="L135" s="51"/>
      <c r="M135" s="577" t="s">
        <v>214</v>
      </c>
    </row>
    <row r="136" spans="1:15" s="13" customFormat="1">
      <c r="A136" s="558"/>
      <c r="B136" s="561"/>
      <c r="C136" s="560"/>
      <c r="D136" s="9">
        <v>26</v>
      </c>
      <c r="E136" s="9">
        <v>47</v>
      </c>
      <c r="F136" s="50">
        <v>1656.2</v>
      </c>
      <c r="G136" s="50">
        <v>42.3</v>
      </c>
      <c r="H136" s="50">
        <v>8.5</v>
      </c>
      <c r="I136" s="50">
        <v>0</v>
      </c>
      <c r="J136" s="50">
        <v>0</v>
      </c>
      <c r="K136" s="50">
        <v>33.799999999999997</v>
      </c>
      <c r="L136" s="51"/>
      <c r="M136" s="579"/>
    </row>
    <row r="137" spans="1:15" s="13" customFormat="1">
      <c r="A137" s="10">
        <v>103</v>
      </c>
      <c r="B137" s="11">
        <v>119</v>
      </c>
      <c r="C137" s="168" t="s">
        <v>33</v>
      </c>
      <c r="D137" s="3">
        <v>26</v>
      </c>
      <c r="E137" s="3">
        <v>45</v>
      </c>
      <c r="F137" s="54">
        <v>501</v>
      </c>
      <c r="G137" s="54">
        <v>117.6</v>
      </c>
      <c r="H137" s="54">
        <v>117.6</v>
      </c>
      <c r="I137" s="54">
        <v>0</v>
      </c>
      <c r="J137" s="54">
        <v>0</v>
      </c>
      <c r="K137" s="54">
        <v>0</v>
      </c>
      <c r="L137" s="54"/>
      <c r="M137" s="171" t="s">
        <v>214</v>
      </c>
    </row>
    <row r="138" spans="1:15" s="13" customFormat="1" ht="31.2">
      <c r="A138" s="10">
        <v>104</v>
      </c>
      <c r="B138" s="11">
        <v>120</v>
      </c>
      <c r="C138" s="168" t="s">
        <v>44</v>
      </c>
      <c r="D138" s="3">
        <v>26</v>
      </c>
      <c r="E138" s="3">
        <v>44</v>
      </c>
      <c r="F138" s="54">
        <v>459.9</v>
      </c>
      <c r="G138" s="54">
        <v>113.6</v>
      </c>
      <c r="H138" s="54">
        <v>113.6</v>
      </c>
      <c r="I138" s="54">
        <v>0</v>
      </c>
      <c r="J138" s="54">
        <v>0</v>
      </c>
      <c r="K138" s="54">
        <v>0</v>
      </c>
      <c r="L138" s="54"/>
      <c r="M138" s="162" t="s">
        <v>213</v>
      </c>
      <c r="N138" s="13" t="s">
        <v>160</v>
      </c>
    </row>
    <row r="139" spans="1:15" s="13" customFormat="1" ht="31.2">
      <c r="A139" s="10">
        <v>105</v>
      </c>
      <c r="B139" s="11">
        <v>121</v>
      </c>
      <c r="C139" s="168" t="s">
        <v>36</v>
      </c>
      <c r="D139" s="3">
        <v>26</v>
      </c>
      <c r="E139" s="3">
        <v>43</v>
      </c>
      <c r="F139" s="54">
        <v>413.1</v>
      </c>
      <c r="G139" s="54">
        <v>96.4</v>
      </c>
      <c r="H139" s="54">
        <v>54.4</v>
      </c>
      <c r="I139" s="54">
        <v>42</v>
      </c>
      <c r="J139" s="54">
        <v>0</v>
      </c>
      <c r="K139" s="54">
        <v>0</v>
      </c>
      <c r="L139" s="54"/>
      <c r="M139" s="171" t="s">
        <v>214</v>
      </c>
    </row>
    <row r="140" spans="1:15" s="13" customFormat="1" ht="31.2">
      <c r="A140" s="10">
        <v>106</v>
      </c>
      <c r="B140" s="11">
        <v>124</v>
      </c>
      <c r="C140" s="168" t="s">
        <v>151</v>
      </c>
      <c r="D140" s="9">
        <v>26</v>
      </c>
      <c r="E140" s="9">
        <v>39</v>
      </c>
      <c r="F140" s="50">
        <v>359.8</v>
      </c>
      <c r="G140" s="50">
        <v>111.3</v>
      </c>
      <c r="H140" s="50">
        <v>15.6</v>
      </c>
      <c r="I140" s="50">
        <v>0</v>
      </c>
      <c r="J140" s="50">
        <v>0</v>
      </c>
      <c r="K140" s="50">
        <v>95.7</v>
      </c>
      <c r="L140" s="51"/>
      <c r="M140" s="171" t="s">
        <v>214</v>
      </c>
    </row>
    <row r="141" spans="1:15" s="13" customFormat="1">
      <c r="A141" s="10">
        <v>107</v>
      </c>
      <c r="B141" s="11">
        <v>125</v>
      </c>
      <c r="C141" s="168" t="s">
        <v>152</v>
      </c>
      <c r="D141" s="9">
        <v>26</v>
      </c>
      <c r="E141" s="9">
        <v>38</v>
      </c>
      <c r="F141" s="50">
        <v>315.8</v>
      </c>
      <c r="G141" s="50">
        <v>95.7</v>
      </c>
      <c r="H141" s="50">
        <v>13.6</v>
      </c>
      <c r="I141" s="50">
        <v>0</v>
      </c>
      <c r="J141" s="50">
        <v>0</v>
      </c>
      <c r="K141" s="50">
        <v>82.1</v>
      </c>
      <c r="L141" s="51"/>
      <c r="M141" s="171" t="s">
        <v>214</v>
      </c>
    </row>
    <row r="142" spans="1:15" ht="31.2">
      <c r="A142" s="29">
        <v>108</v>
      </c>
      <c r="B142" s="30">
        <v>126</v>
      </c>
      <c r="C142" s="145" t="s">
        <v>153</v>
      </c>
      <c r="D142" s="27">
        <v>26</v>
      </c>
      <c r="E142" s="27">
        <v>37</v>
      </c>
      <c r="F142" s="48">
        <v>319.8</v>
      </c>
      <c r="G142" s="48">
        <v>105.9</v>
      </c>
      <c r="H142" s="48">
        <v>0</v>
      </c>
      <c r="I142" s="48">
        <v>0</v>
      </c>
      <c r="J142" s="48">
        <v>0</v>
      </c>
      <c r="K142" s="48">
        <v>105.9</v>
      </c>
      <c r="L142" s="159" t="s">
        <v>218</v>
      </c>
      <c r="M142" s="25"/>
    </row>
    <row r="143" spans="1:15">
      <c r="A143" s="29">
        <v>109</v>
      </c>
      <c r="B143" s="30">
        <v>127</v>
      </c>
      <c r="C143" s="145" t="s">
        <v>24</v>
      </c>
      <c r="D143" s="31">
        <v>26</v>
      </c>
      <c r="E143" s="31">
        <v>36</v>
      </c>
      <c r="F143" s="52">
        <v>302.8</v>
      </c>
      <c r="G143" s="52">
        <v>106</v>
      </c>
      <c r="H143" s="52">
        <v>0</v>
      </c>
      <c r="I143" s="52">
        <v>0</v>
      </c>
      <c r="J143" s="52">
        <v>0</v>
      </c>
      <c r="K143" s="52">
        <v>106</v>
      </c>
      <c r="L143" s="159" t="s">
        <v>218</v>
      </c>
      <c r="M143" s="25"/>
    </row>
    <row r="144" spans="1:15" s="13" customFormat="1" ht="31.2">
      <c r="A144" s="10">
        <v>110</v>
      </c>
      <c r="B144" s="11">
        <v>128</v>
      </c>
      <c r="C144" s="168" t="s">
        <v>154</v>
      </c>
      <c r="D144" s="3">
        <v>26</v>
      </c>
      <c r="E144" s="3">
        <v>35</v>
      </c>
      <c r="F144" s="54">
        <v>316.89999999999998</v>
      </c>
      <c r="G144" s="54">
        <v>101.6</v>
      </c>
      <c r="H144" s="54">
        <v>13.1</v>
      </c>
      <c r="I144" s="54">
        <v>0</v>
      </c>
      <c r="J144" s="54">
        <v>0</v>
      </c>
      <c r="K144" s="54">
        <v>88.5</v>
      </c>
      <c r="L144" s="54"/>
      <c r="M144" s="171" t="s">
        <v>214</v>
      </c>
    </row>
    <row r="145" spans="1:13" ht="31.2">
      <c r="A145" s="29">
        <v>111</v>
      </c>
      <c r="B145" s="30">
        <v>130</v>
      </c>
      <c r="C145" s="145" t="s">
        <v>45</v>
      </c>
      <c r="D145" s="31">
        <v>26</v>
      </c>
      <c r="E145" s="31">
        <v>33</v>
      </c>
      <c r="F145" s="52">
        <v>289.10000000000002</v>
      </c>
      <c r="G145" s="52">
        <v>106.2</v>
      </c>
      <c r="H145" s="52">
        <v>0</v>
      </c>
      <c r="I145" s="52">
        <v>0</v>
      </c>
      <c r="J145" s="52">
        <v>0</v>
      </c>
      <c r="K145" s="52">
        <v>106.2</v>
      </c>
      <c r="L145" s="159" t="s">
        <v>218</v>
      </c>
      <c r="M145" s="25"/>
    </row>
    <row r="146" spans="1:13" s="13" customFormat="1" ht="31.2">
      <c r="A146" s="10">
        <v>112</v>
      </c>
      <c r="B146" s="11">
        <v>131</v>
      </c>
      <c r="C146" s="168" t="s">
        <v>155</v>
      </c>
      <c r="D146" s="3">
        <v>26</v>
      </c>
      <c r="E146" s="3">
        <v>32</v>
      </c>
      <c r="F146" s="54">
        <v>199</v>
      </c>
      <c r="G146" s="54">
        <v>80.5</v>
      </c>
      <c r="H146" s="54">
        <v>27.1</v>
      </c>
      <c r="I146" s="54">
        <v>0</v>
      </c>
      <c r="J146" s="54">
        <v>0</v>
      </c>
      <c r="K146" s="54">
        <v>53.4</v>
      </c>
      <c r="L146" s="54"/>
      <c r="M146" s="171" t="s">
        <v>214</v>
      </c>
    </row>
    <row r="147" spans="1:13" s="13" customFormat="1" ht="31.2">
      <c r="A147" s="10">
        <v>113</v>
      </c>
      <c r="B147" s="11">
        <v>132</v>
      </c>
      <c r="C147" s="168" t="s">
        <v>156</v>
      </c>
      <c r="D147" s="3">
        <v>26</v>
      </c>
      <c r="E147" s="3">
        <v>31</v>
      </c>
      <c r="F147" s="54">
        <v>249.2</v>
      </c>
      <c r="G147" s="54">
        <v>104.8</v>
      </c>
      <c r="H147" s="54">
        <v>33.700000000000003</v>
      </c>
      <c r="I147" s="54">
        <v>0</v>
      </c>
      <c r="J147" s="54">
        <v>0</v>
      </c>
      <c r="K147" s="54">
        <v>71.099999999999994</v>
      </c>
      <c r="L147" s="54"/>
      <c r="M147" s="171" t="s">
        <v>214</v>
      </c>
    </row>
    <row r="148" spans="1:13" s="13" customFormat="1">
      <c r="A148" s="10">
        <v>114</v>
      </c>
      <c r="B148" s="11">
        <v>133</v>
      </c>
      <c r="C148" s="168" t="s">
        <v>157</v>
      </c>
      <c r="D148" s="3">
        <v>26</v>
      </c>
      <c r="E148" s="3">
        <v>30</v>
      </c>
      <c r="F148" s="54">
        <v>242.9</v>
      </c>
      <c r="G148" s="54">
        <v>100.8</v>
      </c>
      <c r="H148" s="54">
        <v>100.8</v>
      </c>
      <c r="I148" s="54">
        <v>0</v>
      </c>
      <c r="J148" s="54">
        <v>0</v>
      </c>
      <c r="K148" s="54">
        <v>0</v>
      </c>
      <c r="L148" s="54"/>
      <c r="M148" s="171" t="s">
        <v>214</v>
      </c>
    </row>
    <row r="149" spans="1:13" s="13" customFormat="1" ht="31.2">
      <c r="A149" s="10">
        <v>115</v>
      </c>
      <c r="B149" s="11">
        <v>134</v>
      </c>
      <c r="C149" s="168" t="s">
        <v>158</v>
      </c>
      <c r="D149" s="3">
        <v>26</v>
      </c>
      <c r="E149" s="3">
        <v>29</v>
      </c>
      <c r="F149" s="54">
        <v>233</v>
      </c>
      <c r="G149" s="54">
        <v>106.4</v>
      </c>
      <c r="H149" s="54">
        <v>73.400000000000006</v>
      </c>
      <c r="I149" s="54">
        <v>33</v>
      </c>
      <c r="J149" s="54">
        <v>0</v>
      </c>
      <c r="K149" s="54">
        <v>0</v>
      </c>
      <c r="L149" s="54"/>
      <c r="M149" s="162" t="s">
        <v>232</v>
      </c>
    </row>
    <row r="150" spans="1:13" s="13" customFormat="1" ht="18" customHeight="1">
      <c r="A150" s="558">
        <v>116</v>
      </c>
      <c r="B150" s="562">
        <v>135</v>
      </c>
      <c r="C150" s="559" t="s">
        <v>135</v>
      </c>
      <c r="D150" s="9">
        <v>26</v>
      </c>
      <c r="E150" s="9">
        <v>18</v>
      </c>
      <c r="F150" s="50">
        <v>207.6</v>
      </c>
      <c r="G150" s="50">
        <v>76.8</v>
      </c>
      <c r="H150" s="50">
        <v>28.8</v>
      </c>
      <c r="I150" s="50">
        <v>0</v>
      </c>
      <c r="J150" s="50">
        <v>0</v>
      </c>
      <c r="K150" s="50">
        <v>48</v>
      </c>
      <c r="L150" s="553" t="s">
        <v>220</v>
      </c>
      <c r="M150" s="590" t="s">
        <v>232</v>
      </c>
    </row>
    <row r="151" spans="1:13" s="13" customFormat="1">
      <c r="A151" s="558"/>
      <c r="B151" s="563"/>
      <c r="C151" s="560"/>
      <c r="D151" s="9">
        <v>26</v>
      </c>
      <c r="E151" s="9">
        <v>98</v>
      </c>
      <c r="F151" s="50">
        <v>198.8</v>
      </c>
      <c r="G151" s="50">
        <v>81.7</v>
      </c>
      <c r="H151" s="50">
        <v>0</v>
      </c>
      <c r="I151" s="50">
        <v>29.7</v>
      </c>
      <c r="J151" s="50">
        <v>0</v>
      </c>
      <c r="K151" s="50">
        <v>52</v>
      </c>
      <c r="L151" s="555"/>
      <c r="M151" s="591"/>
    </row>
    <row r="152" spans="1:13" ht="38.4" customHeight="1">
      <c r="A152" s="29">
        <v>117</v>
      </c>
      <c r="B152" s="29"/>
      <c r="C152" s="145" t="s">
        <v>217</v>
      </c>
      <c r="D152" s="27">
        <v>26</v>
      </c>
      <c r="E152" s="27">
        <v>112</v>
      </c>
      <c r="F152" s="158"/>
      <c r="G152" s="158"/>
      <c r="H152" s="158"/>
      <c r="I152" s="158"/>
      <c r="J152" s="158"/>
      <c r="K152" s="158"/>
      <c r="L152" s="159" t="s">
        <v>218</v>
      </c>
      <c r="M152" s="25" t="s">
        <v>219</v>
      </c>
    </row>
  </sheetData>
  <mergeCells count="77">
    <mergeCell ref="M66:M67"/>
    <mergeCell ref="M68:M69"/>
    <mergeCell ref="M150:M151"/>
    <mergeCell ref="M106:M107"/>
    <mergeCell ref="M118:M119"/>
    <mergeCell ref="M135:M136"/>
    <mergeCell ref="B7:N7"/>
    <mergeCell ref="A93:C93"/>
    <mergeCell ref="B2:E2"/>
    <mergeCell ref="F2:N2"/>
    <mergeCell ref="B3:E3"/>
    <mergeCell ref="F3:N3"/>
    <mergeCell ref="F5:M5"/>
    <mergeCell ref="B8:N8"/>
    <mergeCell ref="B9:N9"/>
    <mergeCell ref="B10:N10"/>
    <mergeCell ref="B11:B14"/>
    <mergeCell ref="C11:C14"/>
    <mergeCell ref="D11:D14"/>
    <mergeCell ref="E11:E14"/>
    <mergeCell ref="F11:F14"/>
    <mergeCell ref="G11:L11"/>
    <mergeCell ref="M11:M14"/>
    <mergeCell ref="N11:N14"/>
    <mergeCell ref="G12:G14"/>
    <mergeCell ref="H12:K12"/>
    <mergeCell ref="L12:L14"/>
    <mergeCell ref="H13:H14"/>
    <mergeCell ref="I13:I14"/>
    <mergeCell ref="J13:J14"/>
    <mergeCell ref="K13:K14"/>
    <mergeCell ref="B51:B54"/>
    <mergeCell ref="C51:C54"/>
    <mergeCell ref="C15:M15"/>
    <mergeCell ref="B24:B26"/>
    <mergeCell ref="C24:C26"/>
    <mergeCell ref="B33:B34"/>
    <mergeCell ref="C33:C34"/>
    <mergeCell ref="B41:B43"/>
    <mergeCell ref="C41:C43"/>
    <mergeCell ref="M24:M26"/>
    <mergeCell ref="M33:M34"/>
    <mergeCell ref="M41:M43"/>
    <mergeCell ref="M51:M54"/>
    <mergeCell ref="A66:A67"/>
    <mergeCell ref="A70:A73"/>
    <mergeCell ref="N89:Q89"/>
    <mergeCell ref="B106:B107"/>
    <mergeCell ref="C106:C107"/>
    <mergeCell ref="B70:B73"/>
    <mergeCell ref="C70:C73"/>
    <mergeCell ref="B66:B67"/>
    <mergeCell ref="C66:C67"/>
    <mergeCell ref="B68:B69"/>
    <mergeCell ref="C68:C69"/>
    <mergeCell ref="A106:A107"/>
    <mergeCell ref="A85:A86"/>
    <mergeCell ref="B85:B86"/>
    <mergeCell ref="A68:A69"/>
    <mergeCell ref="M70:M73"/>
    <mergeCell ref="A11:A14"/>
    <mergeCell ref="A24:A26"/>
    <mergeCell ref="A33:A34"/>
    <mergeCell ref="A41:A43"/>
    <mergeCell ref="A51:A54"/>
    <mergeCell ref="L70:L73"/>
    <mergeCell ref="L106:L107"/>
    <mergeCell ref="L150:L151"/>
    <mergeCell ref="A118:A119"/>
    <mergeCell ref="C135:C136"/>
    <mergeCell ref="A135:A136"/>
    <mergeCell ref="A150:A151"/>
    <mergeCell ref="B135:B136"/>
    <mergeCell ref="B150:B151"/>
    <mergeCell ref="C150:C151"/>
    <mergeCell ref="B118:B119"/>
    <mergeCell ref="C118:C119"/>
  </mergeCells>
  <printOptions horizontalCentered="1"/>
  <pageMargins left="0.31496062992125984" right="0.31496062992125984" top="0.35433070866141736" bottom="0.35433070866141736" header="0.31496062992125984" footer="0.31496062992125984"/>
  <pageSetup paperSize="9" scale="90" orientation="landscape" verticalDpi="0" r:id="rId1"/>
  <drawing r:id="rId2"/>
</worksheet>
</file>

<file path=xl/worksheets/sheet3.xml><?xml version="1.0" encoding="utf-8"?>
<worksheet xmlns="http://schemas.openxmlformats.org/spreadsheetml/2006/main" xmlns:r="http://schemas.openxmlformats.org/officeDocument/2006/relationships">
  <sheetPr codeName="Sheet3"/>
  <dimension ref="A1:R124"/>
  <sheetViews>
    <sheetView topLeftCell="A49" zoomScaleNormal="100" workbookViewId="0">
      <selection activeCell="A25" sqref="A25:XFD25"/>
    </sheetView>
  </sheetViews>
  <sheetFormatPr defaultColWidth="10" defaultRowHeight="15.6"/>
  <cols>
    <col min="1" max="1" width="5.5546875" style="22" customWidth="1"/>
    <col min="2" max="2" width="6.33203125" style="22" customWidth="1"/>
    <col min="3" max="3" width="22.6640625" style="112" customWidth="1"/>
    <col min="4" max="4" width="6.33203125" style="21" customWidth="1"/>
    <col min="5" max="5" width="7" style="21" customWidth="1"/>
    <col min="6" max="6" width="8.109375" style="56" customWidth="1"/>
    <col min="7" max="7" width="10" style="56" customWidth="1"/>
    <col min="8" max="8" width="9" style="56" customWidth="1"/>
    <col min="9" max="9" width="7.33203125" style="56" customWidth="1"/>
    <col min="10" max="10" width="7.109375" style="56" customWidth="1"/>
    <col min="11" max="11" width="9.5546875" style="56" customWidth="1"/>
    <col min="12" max="12" width="8" style="81" customWidth="1"/>
    <col min="13" max="13" width="9.33203125" style="67" customWidth="1"/>
    <col min="14" max="14" width="21.6640625" style="67" customWidth="1"/>
    <col min="15" max="15" width="21.6640625" style="112" customWidth="1"/>
    <col min="16" max="16" width="10" style="14"/>
    <col min="17" max="17" width="33.6640625" style="14" customWidth="1"/>
    <col min="18" max="16384" width="10" style="14"/>
  </cols>
  <sheetData>
    <row r="1" spans="1:15">
      <c r="B1" s="93"/>
      <c r="C1" s="111"/>
      <c r="D1" s="6"/>
      <c r="E1" s="6"/>
      <c r="F1" s="46"/>
      <c r="G1" s="46"/>
      <c r="H1" s="94"/>
      <c r="I1" s="94"/>
      <c r="J1" s="46"/>
      <c r="K1" s="46"/>
      <c r="L1" s="46"/>
      <c r="M1" s="61"/>
      <c r="N1" s="61"/>
      <c r="O1" s="111"/>
    </row>
    <row r="2" spans="1:15">
      <c r="B2" s="532" t="s">
        <v>8</v>
      </c>
      <c r="C2" s="532"/>
      <c r="D2" s="532"/>
      <c r="E2" s="532"/>
      <c r="F2" s="533" t="s">
        <v>7</v>
      </c>
      <c r="G2" s="533"/>
      <c r="H2" s="533"/>
      <c r="I2" s="533"/>
      <c r="J2" s="533"/>
      <c r="K2" s="533"/>
      <c r="L2" s="533"/>
      <c r="M2" s="533"/>
      <c r="N2" s="533"/>
      <c r="O2" s="533"/>
    </row>
    <row r="3" spans="1:15">
      <c r="B3" s="533" t="s">
        <v>6</v>
      </c>
      <c r="C3" s="533"/>
      <c r="D3" s="533"/>
      <c r="E3" s="533"/>
      <c r="F3" s="533" t="s">
        <v>5</v>
      </c>
      <c r="G3" s="533"/>
      <c r="H3" s="533"/>
      <c r="I3" s="533"/>
      <c r="J3" s="533"/>
      <c r="K3" s="533"/>
      <c r="L3" s="533"/>
      <c r="M3" s="533"/>
      <c r="N3" s="533"/>
      <c r="O3" s="533"/>
    </row>
    <row r="4" spans="1:15">
      <c r="B4" s="93"/>
      <c r="C4" s="111"/>
      <c r="D4" s="6"/>
      <c r="E4" s="6"/>
      <c r="F4" s="46"/>
      <c r="G4" s="46"/>
      <c r="H4" s="94"/>
      <c r="I4" s="94"/>
      <c r="J4" s="46"/>
      <c r="K4" s="46"/>
      <c r="L4" s="46"/>
      <c r="M4" s="61"/>
      <c r="N4" s="61"/>
      <c r="O4" s="111"/>
    </row>
    <row r="5" spans="1:15">
      <c r="B5" s="93"/>
      <c r="C5" s="111"/>
      <c r="D5" s="6"/>
      <c r="E5" s="6"/>
      <c r="F5" s="589" t="s">
        <v>9</v>
      </c>
      <c r="G5" s="589"/>
      <c r="H5" s="589"/>
      <c r="I5" s="589"/>
      <c r="J5" s="589"/>
      <c r="K5" s="589"/>
      <c r="L5" s="589"/>
      <c r="M5" s="589"/>
      <c r="N5" s="59"/>
      <c r="O5" s="113"/>
    </row>
    <row r="6" spans="1:15">
      <c r="B6" s="93"/>
      <c r="C6" s="111"/>
      <c r="D6" s="6"/>
      <c r="E6" s="6"/>
      <c r="F6" s="47"/>
      <c r="G6" s="47"/>
      <c r="H6" s="95"/>
      <c r="I6" s="95"/>
      <c r="J6" s="47"/>
      <c r="K6" s="47"/>
      <c r="L6" s="47"/>
      <c r="M6" s="62"/>
      <c r="N6" s="62"/>
      <c r="O6" s="114"/>
    </row>
    <row r="7" spans="1:15" ht="15.6" customHeight="1">
      <c r="B7" s="534" t="s">
        <v>56</v>
      </c>
      <c r="C7" s="534"/>
      <c r="D7" s="534"/>
      <c r="E7" s="534"/>
      <c r="F7" s="534"/>
      <c r="G7" s="534"/>
      <c r="H7" s="534"/>
      <c r="I7" s="534"/>
      <c r="J7" s="534"/>
      <c r="K7" s="534"/>
      <c r="L7" s="534"/>
      <c r="M7" s="534"/>
      <c r="N7" s="534"/>
      <c r="O7" s="534"/>
    </row>
    <row r="8" spans="1:15" ht="15.6" customHeight="1">
      <c r="B8" s="534" t="s">
        <v>16</v>
      </c>
      <c r="C8" s="534"/>
      <c r="D8" s="534"/>
      <c r="E8" s="534"/>
      <c r="F8" s="534"/>
      <c r="G8" s="534"/>
      <c r="H8" s="534"/>
      <c r="I8" s="534"/>
      <c r="J8" s="534"/>
      <c r="K8" s="534"/>
      <c r="L8" s="534"/>
      <c r="M8" s="534"/>
      <c r="N8" s="534"/>
      <c r="O8" s="534"/>
    </row>
    <row r="9" spans="1:15" ht="15.6" customHeight="1">
      <c r="B9" s="534" t="s">
        <v>26</v>
      </c>
      <c r="C9" s="534"/>
      <c r="D9" s="534"/>
      <c r="E9" s="534"/>
      <c r="F9" s="534"/>
      <c r="G9" s="534"/>
      <c r="H9" s="534"/>
      <c r="I9" s="534"/>
      <c r="J9" s="534"/>
      <c r="K9" s="534"/>
      <c r="L9" s="534"/>
      <c r="M9" s="534"/>
      <c r="N9" s="534"/>
      <c r="O9" s="534"/>
    </row>
    <row r="10" spans="1:15" ht="16.95" customHeight="1">
      <c r="B10" s="545"/>
      <c r="C10" s="545"/>
      <c r="D10" s="545"/>
      <c r="E10" s="545"/>
      <c r="F10" s="545"/>
      <c r="G10" s="545"/>
      <c r="H10" s="545"/>
      <c r="I10" s="545"/>
      <c r="J10" s="545"/>
      <c r="K10" s="545"/>
      <c r="L10" s="545"/>
      <c r="M10" s="545"/>
      <c r="N10" s="545"/>
      <c r="O10" s="545"/>
    </row>
    <row r="11" spans="1:15" ht="18.600000000000001" customHeight="1">
      <c r="A11" s="546" t="s">
        <v>4</v>
      </c>
      <c r="B11" s="547" t="s">
        <v>188</v>
      </c>
      <c r="C11" s="592" t="s">
        <v>3</v>
      </c>
      <c r="D11" s="529" t="s">
        <v>1</v>
      </c>
      <c r="E11" s="529" t="s">
        <v>2</v>
      </c>
      <c r="F11" s="546" t="s">
        <v>0</v>
      </c>
      <c r="G11" s="514" t="s">
        <v>27</v>
      </c>
      <c r="H11" s="515"/>
      <c r="I11" s="515"/>
      <c r="J11" s="515"/>
      <c r="K11" s="515"/>
      <c r="L11" s="516"/>
      <c r="M11" s="550" t="s">
        <v>193</v>
      </c>
      <c r="N11" s="536" t="s">
        <v>57</v>
      </c>
      <c r="O11" s="536" t="s">
        <v>187</v>
      </c>
    </row>
    <row r="12" spans="1:15" ht="20.399999999999999" customHeight="1">
      <c r="A12" s="546"/>
      <c r="B12" s="548"/>
      <c r="C12" s="593"/>
      <c r="D12" s="531"/>
      <c r="E12" s="531"/>
      <c r="F12" s="546"/>
      <c r="G12" s="546" t="s">
        <v>32</v>
      </c>
      <c r="H12" s="546" t="s">
        <v>28</v>
      </c>
      <c r="I12" s="546"/>
      <c r="J12" s="546"/>
      <c r="K12" s="546"/>
      <c r="L12" s="547" t="s">
        <v>30</v>
      </c>
      <c r="M12" s="551"/>
      <c r="N12" s="537"/>
      <c r="O12" s="537"/>
    </row>
    <row r="13" spans="1:15" ht="15.6" customHeight="1">
      <c r="A13" s="546"/>
      <c r="B13" s="548"/>
      <c r="C13" s="593"/>
      <c r="D13" s="531"/>
      <c r="E13" s="531"/>
      <c r="F13" s="546"/>
      <c r="G13" s="546"/>
      <c r="H13" s="529" t="s">
        <v>13</v>
      </c>
      <c r="I13" s="529" t="s">
        <v>20</v>
      </c>
      <c r="J13" s="529" t="s">
        <v>53</v>
      </c>
      <c r="K13" s="529" t="s">
        <v>31</v>
      </c>
      <c r="L13" s="548"/>
      <c r="M13" s="551"/>
      <c r="N13" s="537"/>
      <c r="O13" s="537"/>
    </row>
    <row r="14" spans="1:15" s="8" customFormat="1" ht="53.4" customHeight="1">
      <c r="A14" s="546"/>
      <c r="B14" s="549"/>
      <c r="C14" s="594"/>
      <c r="D14" s="530"/>
      <c r="E14" s="530"/>
      <c r="F14" s="546"/>
      <c r="G14" s="546"/>
      <c r="H14" s="530"/>
      <c r="I14" s="530"/>
      <c r="J14" s="530"/>
      <c r="K14" s="530"/>
      <c r="L14" s="549"/>
      <c r="M14" s="552"/>
      <c r="N14" s="538"/>
      <c r="O14" s="538"/>
    </row>
    <row r="15" spans="1:15" s="8" customFormat="1" ht="31.95" customHeight="1">
      <c r="A15" s="92" t="s">
        <v>59</v>
      </c>
      <c r="B15" s="600" t="s">
        <v>60</v>
      </c>
      <c r="C15" s="601"/>
      <c r="D15" s="601"/>
      <c r="E15" s="601"/>
      <c r="F15" s="601"/>
      <c r="G15" s="601"/>
      <c r="H15" s="601"/>
      <c r="I15" s="601"/>
      <c r="J15" s="601"/>
      <c r="K15" s="601"/>
      <c r="L15" s="601"/>
      <c r="M15" s="601"/>
      <c r="N15" s="601"/>
      <c r="O15" s="602"/>
    </row>
    <row r="16" spans="1:15" s="8" customFormat="1" ht="31.95" customHeight="1">
      <c r="A16" s="29">
        <v>1</v>
      </c>
      <c r="B16" s="30">
        <v>1</v>
      </c>
      <c r="C16" s="35" t="s">
        <v>169</v>
      </c>
      <c r="D16" s="29">
        <v>28</v>
      </c>
      <c r="E16" s="27">
        <v>97</v>
      </c>
      <c r="F16" s="48">
        <v>135</v>
      </c>
      <c r="G16" s="48">
        <v>1.5</v>
      </c>
      <c r="H16" s="48">
        <v>1.5</v>
      </c>
      <c r="I16" s="48">
        <v>0</v>
      </c>
      <c r="J16" s="48">
        <v>0</v>
      </c>
      <c r="K16" s="48">
        <v>0</v>
      </c>
      <c r="L16" s="49">
        <f>F16-G16</f>
        <v>133.5</v>
      </c>
      <c r="M16" s="105">
        <v>135</v>
      </c>
      <c r="N16" s="107"/>
      <c r="O16" s="115"/>
    </row>
    <row r="17" spans="1:15" ht="31.95" customHeight="1">
      <c r="A17" s="29">
        <v>2</v>
      </c>
      <c r="B17" s="30">
        <v>2</v>
      </c>
      <c r="C17" s="35" t="s">
        <v>170</v>
      </c>
      <c r="D17" s="29">
        <v>28</v>
      </c>
      <c r="E17" s="27">
        <v>98</v>
      </c>
      <c r="F17" s="48">
        <v>150</v>
      </c>
      <c r="G17" s="48">
        <v>0.5</v>
      </c>
      <c r="H17" s="48">
        <v>0.5</v>
      </c>
      <c r="I17" s="48">
        <v>0</v>
      </c>
      <c r="J17" s="48">
        <v>0</v>
      </c>
      <c r="K17" s="48">
        <v>0</v>
      </c>
      <c r="L17" s="49">
        <f t="shared" ref="L17:L78" si="0">F17-G17</f>
        <v>149.5</v>
      </c>
      <c r="M17" s="84">
        <v>150</v>
      </c>
      <c r="N17" s="49"/>
      <c r="O17" s="35"/>
    </row>
    <row r="18" spans="1:15" ht="49.2" customHeight="1">
      <c r="A18" s="29">
        <v>3</v>
      </c>
      <c r="B18" s="30">
        <v>3</v>
      </c>
      <c r="C18" s="68" t="s">
        <v>51</v>
      </c>
      <c r="D18" s="31">
        <v>28</v>
      </c>
      <c r="E18" s="31">
        <v>100</v>
      </c>
      <c r="F18" s="52">
        <v>196</v>
      </c>
      <c r="G18" s="52">
        <v>77.099999999999994</v>
      </c>
      <c r="H18" s="52">
        <v>47.6</v>
      </c>
      <c r="I18" s="52">
        <v>0</v>
      </c>
      <c r="J18" s="52">
        <v>0</v>
      </c>
      <c r="K18" s="52">
        <v>29.5</v>
      </c>
      <c r="L18" s="52">
        <f t="shared" si="0"/>
        <v>118.9</v>
      </c>
      <c r="M18" s="84">
        <v>78.3</v>
      </c>
      <c r="N18" s="49"/>
      <c r="O18" s="35" t="s">
        <v>163</v>
      </c>
    </row>
    <row r="19" spans="1:15" ht="31.95" customHeight="1">
      <c r="A19" s="29">
        <v>4</v>
      </c>
      <c r="B19" s="30">
        <v>5</v>
      </c>
      <c r="C19" s="35" t="s">
        <v>171</v>
      </c>
      <c r="D19" s="29">
        <v>28</v>
      </c>
      <c r="E19" s="27">
        <v>75</v>
      </c>
      <c r="F19" s="48">
        <v>784.5</v>
      </c>
      <c r="G19" s="48">
        <v>84.5</v>
      </c>
      <c r="H19" s="48">
        <v>82.7</v>
      </c>
      <c r="I19" s="48">
        <v>0</v>
      </c>
      <c r="J19" s="48">
        <v>0</v>
      </c>
      <c r="K19" s="48">
        <v>1.8</v>
      </c>
      <c r="L19" s="49">
        <f t="shared" si="0"/>
        <v>700</v>
      </c>
      <c r="M19" s="84">
        <v>782.7</v>
      </c>
      <c r="N19" s="49"/>
      <c r="O19" s="35" t="s">
        <v>172</v>
      </c>
    </row>
    <row r="20" spans="1:15" ht="31.95" customHeight="1">
      <c r="A20" s="29">
        <v>5</v>
      </c>
      <c r="B20" s="30">
        <v>6</v>
      </c>
      <c r="C20" s="35" t="s">
        <v>17</v>
      </c>
      <c r="D20" s="29">
        <v>28</v>
      </c>
      <c r="E20" s="27">
        <v>102</v>
      </c>
      <c r="F20" s="48">
        <v>168.8</v>
      </c>
      <c r="G20" s="48">
        <v>119.4</v>
      </c>
      <c r="H20" s="48">
        <v>60.5</v>
      </c>
      <c r="I20" s="48">
        <v>0</v>
      </c>
      <c r="J20" s="48">
        <v>0</v>
      </c>
      <c r="K20" s="48">
        <v>58.9</v>
      </c>
      <c r="L20" s="49">
        <f t="shared" si="0"/>
        <v>49.400000000000006</v>
      </c>
      <c r="M20" s="84">
        <v>109.9</v>
      </c>
      <c r="N20" s="49"/>
      <c r="O20" s="35" t="s">
        <v>173</v>
      </c>
    </row>
    <row r="21" spans="1:15" s="15" customFormat="1" ht="31.95" customHeight="1">
      <c r="A21" s="29">
        <v>6</v>
      </c>
      <c r="B21" s="30">
        <v>8</v>
      </c>
      <c r="C21" s="35" t="s">
        <v>63</v>
      </c>
      <c r="D21" s="29">
        <v>28</v>
      </c>
      <c r="E21" s="29">
        <v>105</v>
      </c>
      <c r="F21" s="49">
        <v>83.5</v>
      </c>
      <c r="G21" s="49">
        <v>83.5</v>
      </c>
      <c r="H21" s="49">
        <v>69</v>
      </c>
      <c r="I21" s="49">
        <v>0</v>
      </c>
      <c r="J21" s="49">
        <v>0</v>
      </c>
      <c r="K21" s="49">
        <v>14.5</v>
      </c>
      <c r="L21" s="49">
        <f t="shared" si="0"/>
        <v>0</v>
      </c>
      <c r="M21" s="106">
        <v>69</v>
      </c>
      <c r="N21" s="103"/>
      <c r="O21" s="35" t="s">
        <v>174</v>
      </c>
    </row>
    <row r="22" spans="1:15" ht="31.95" customHeight="1">
      <c r="A22" s="29">
        <v>7</v>
      </c>
      <c r="B22" s="30">
        <v>10</v>
      </c>
      <c r="C22" s="35" t="s">
        <v>175</v>
      </c>
      <c r="D22" s="29">
        <v>28</v>
      </c>
      <c r="E22" s="27">
        <v>60</v>
      </c>
      <c r="F22" s="48">
        <v>74.5</v>
      </c>
      <c r="G22" s="48">
        <v>74.5</v>
      </c>
      <c r="H22" s="48">
        <v>60</v>
      </c>
      <c r="I22" s="48">
        <v>0</v>
      </c>
      <c r="J22" s="48">
        <v>0</v>
      </c>
      <c r="K22" s="48">
        <v>14.5</v>
      </c>
      <c r="L22" s="49">
        <f t="shared" si="0"/>
        <v>0</v>
      </c>
      <c r="M22" s="84">
        <v>60</v>
      </c>
      <c r="N22" s="49"/>
      <c r="O22" s="35" t="s">
        <v>176</v>
      </c>
    </row>
    <row r="23" spans="1:15" ht="31.95" customHeight="1">
      <c r="A23" s="517">
        <v>8</v>
      </c>
      <c r="B23" s="518">
        <v>13</v>
      </c>
      <c r="C23" s="595" t="s">
        <v>127</v>
      </c>
      <c r="D23" s="27">
        <v>27</v>
      </c>
      <c r="E23" s="27">
        <v>46</v>
      </c>
      <c r="F23" s="48">
        <v>332.4</v>
      </c>
      <c r="G23" s="48">
        <v>154.5</v>
      </c>
      <c r="H23" s="96">
        <v>152.85</v>
      </c>
      <c r="I23" s="48">
        <v>0</v>
      </c>
      <c r="J23" s="48">
        <v>0</v>
      </c>
      <c r="K23" s="96">
        <v>1.65</v>
      </c>
      <c r="L23" s="49">
        <f t="shared" si="0"/>
        <v>177.89999999999998</v>
      </c>
      <c r="M23" s="48"/>
      <c r="N23" s="48"/>
      <c r="O23" s="35"/>
    </row>
    <row r="24" spans="1:15" ht="31.95" customHeight="1">
      <c r="A24" s="517"/>
      <c r="B24" s="524"/>
      <c r="C24" s="596"/>
      <c r="D24" s="27">
        <v>27</v>
      </c>
      <c r="E24" s="27">
        <v>58</v>
      </c>
      <c r="F24" s="48">
        <v>307.10000000000002</v>
      </c>
      <c r="G24" s="48">
        <v>77.7</v>
      </c>
      <c r="H24" s="48">
        <v>77.7</v>
      </c>
      <c r="I24" s="48">
        <v>0</v>
      </c>
      <c r="J24" s="48">
        <v>0</v>
      </c>
      <c r="K24" s="48">
        <v>0</v>
      </c>
      <c r="L24" s="49">
        <f t="shared" si="0"/>
        <v>229.40000000000003</v>
      </c>
      <c r="M24" s="28"/>
      <c r="N24" s="49"/>
      <c r="O24" s="116" t="s">
        <v>128</v>
      </c>
    </row>
    <row r="25" spans="1:15" ht="31.95" customHeight="1">
      <c r="A25" s="517"/>
      <c r="B25" s="519"/>
      <c r="C25" s="597"/>
      <c r="D25" s="27">
        <v>27</v>
      </c>
      <c r="E25" s="27">
        <v>59</v>
      </c>
      <c r="F25" s="48">
        <v>296.10000000000002</v>
      </c>
      <c r="G25" s="48">
        <v>79.2</v>
      </c>
      <c r="H25" s="48">
        <v>79.2</v>
      </c>
      <c r="I25" s="48">
        <v>0</v>
      </c>
      <c r="J25" s="48">
        <v>0</v>
      </c>
      <c r="K25" s="48">
        <v>0</v>
      </c>
      <c r="L25" s="49">
        <f t="shared" si="0"/>
        <v>216.90000000000003</v>
      </c>
      <c r="M25" s="49"/>
      <c r="N25" s="49"/>
      <c r="O25" s="35"/>
    </row>
    <row r="26" spans="1:15" ht="31.95" customHeight="1">
      <c r="A26" s="29">
        <v>9</v>
      </c>
      <c r="B26" s="30">
        <v>14</v>
      </c>
      <c r="C26" s="35" t="s">
        <v>14</v>
      </c>
      <c r="D26" s="27">
        <v>27</v>
      </c>
      <c r="E26" s="27">
        <v>45</v>
      </c>
      <c r="F26" s="48">
        <v>109.4</v>
      </c>
      <c r="G26" s="48">
        <v>47.2</v>
      </c>
      <c r="H26" s="48">
        <v>44.8</v>
      </c>
      <c r="I26" s="48">
        <v>0</v>
      </c>
      <c r="J26" s="48">
        <v>0</v>
      </c>
      <c r="K26" s="48">
        <v>2.4</v>
      </c>
      <c r="L26" s="49">
        <f t="shared" si="0"/>
        <v>62.2</v>
      </c>
      <c r="M26" s="84">
        <v>107</v>
      </c>
      <c r="N26" s="49"/>
      <c r="O26" s="35"/>
    </row>
    <row r="27" spans="1:15" ht="31.95" customHeight="1">
      <c r="A27" s="29">
        <v>10</v>
      </c>
      <c r="B27" s="30">
        <v>15</v>
      </c>
      <c r="C27" s="35" t="s">
        <v>15</v>
      </c>
      <c r="D27" s="27">
        <v>27</v>
      </c>
      <c r="E27" s="27">
        <v>44</v>
      </c>
      <c r="F27" s="48">
        <v>367.1</v>
      </c>
      <c r="G27" s="48">
        <v>92.9</v>
      </c>
      <c r="H27" s="48">
        <v>92.9</v>
      </c>
      <c r="I27" s="48">
        <v>0</v>
      </c>
      <c r="J27" s="48">
        <v>0</v>
      </c>
      <c r="K27" s="48">
        <v>0</v>
      </c>
      <c r="L27" s="49">
        <f t="shared" si="0"/>
        <v>274.20000000000005</v>
      </c>
      <c r="M27" s="84">
        <v>367.1</v>
      </c>
      <c r="N27" s="49"/>
      <c r="O27" s="35" t="s">
        <v>177</v>
      </c>
    </row>
    <row r="28" spans="1:15" ht="31.95" customHeight="1">
      <c r="A28" s="29">
        <v>11</v>
      </c>
      <c r="B28" s="30">
        <v>16</v>
      </c>
      <c r="C28" s="35" t="s">
        <v>178</v>
      </c>
      <c r="D28" s="27">
        <v>27</v>
      </c>
      <c r="E28" s="27">
        <v>270</v>
      </c>
      <c r="F28" s="48">
        <v>95.7</v>
      </c>
      <c r="G28" s="48">
        <v>10</v>
      </c>
      <c r="H28" s="48">
        <v>10</v>
      </c>
      <c r="I28" s="48">
        <v>0</v>
      </c>
      <c r="J28" s="48">
        <v>0</v>
      </c>
      <c r="K28" s="48">
        <v>0</v>
      </c>
      <c r="L28" s="49">
        <f t="shared" si="0"/>
        <v>85.7</v>
      </c>
      <c r="M28" s="84">
        <v>89</v>
      </c>
      <c r="N28" s="49"/>
      <c r="O28" s="35"/>
    </row>
    <row r="29" spans="1:15" ht="31.95" customHeight="1">
      <c r="A29" s="29">
        <v>12</v>
      </c>
      <c r="B29" s="30">
        <v>18</v>
      </c>
      <c r="C29" s="35" t="s">
        <v>69</v>
      </c>
      <c r="D29" s="27">
        <v>27</v>
      </c>
      <c r="E29" s="27">
        <v>43</v>
      </c>
      <c r="F29" s="48">
        <v>249</v>
      </c>
      <c r="G29" s="48">
        <v>60.2</v>
      </c>
      <c r="H29" s="48">
        <v>9.1999999999999993</v>
      </c>
      <c r="I29" s="48">
        <v>0</v>
      </c>
      <c r="J29" s="48">
        <v>0</v>
      </c>
      <c r="K29" s="48">
        <v>51</v>
      </c>
      <c r="L29" s="49">
        <f t="shared" si="0"/>
        <v>188.8</v>
      </c>
      <c r="M29" s="84">
        <v>198</v>
      </c>
      <c r="N29" s="49"/>
      <c r="O29" s="35"/>
    </row>
    <row r="30" spans="1:15" ht="31.95" customHeight="1">
      <c r="A30" s="29">
        <v>13</v>
      </c>
      <c r="B30" s="30">
        <v>19</v>
      </c>
      <c r="C30" s="35" t="s">
        <v>179</v>
      </c>
      <c r="D30" s="27">
        <v>27</v>
      </c>
      <c r="E30" s="27">
        <v>42</v>
      </c>
      <c r="F30" s="48">
        <v>296.89999999999998</v>
      </c>
      <c r="G30" s="48">
        <v>73.400000000000006</v>
      </c>
      <c r="H30" s="48">
        <v>4.2</v>
      </c>
      <c r="I30" s="48">
        <v>0</v>
      </c>
      <c r="J30" s="48">
        <v>0</v>
      </c>
      <c r="K30" s="48">
        <v>69.2</v>
      </c>
      <c r="L30" s="49">
        <f t="shared" si="0"/>
        <v>223.49999999999997</v>
      </c>
      <c r="M30" s="84">
        <v>223</v>
      </c>
      <c r="N30" s="49"/>
      <c r="O30" s="35"/>
    </row>
    <row r="31" spans="1:15" ht="29.4" customHeight="1">
      <c r="A31" s="517">
        <v>14</v>
      </c>
      <c r="B31" s="518">
        <v>20</v>
      </c>
      <c r="C31" s="595" t="s">
        <v>126</v>
      </c>
      <c r="D31" s="27">
        <v>27</v>
      </c>
      <c r="E31" s="27">
        <v>41</v>
      </c>
      <c r="F31" s="48">
        <v>145</v>
      </c>
      <c r="G31" s="48">
        <v>42.9</v>
      </c>
      <c r="H31" s="48">
        <v>2.9</v>
      </c>
      <c r="I31" s="48">
        <v>0</v>
      </c>
      <c r="J31" s="48">
        <v>0</v>
      </c>
      <c r="K31" s="48">
        <v>40</v>
      </c>
      <c r="L31" s="49">
        <f t="shared" si="0"/>
        <v>102.1</v>
      </c>
      <c r="M31" s="84"/>
      <c r="N31" s="49"/>
      <c r="O31" s="35"/>
    </row>
    <row r="32" spans="1:15" ht="28.2" customHeight="1">
      <c r="A32" s="517"/>
      <c r="B32" s="519"/>
      <c r="C32" s="597"/>
      <c r="D32" s="27">
        <v>27</v>
      </c>
      <c r="E32" s="27">
        <v>39</v>
      </c>
      <c r="F32" s="48">
        <v>415.1</v>
      </c>
      <c r="G32" s="48">
        <v>65.900000000000006</v>
      </c>
      <c r="H32" s="48">
        <v>4.0999999999999996</v>
      </c>
      <c r="I32" s="48">
        <v>0</v>
      </c>
      <c r="J32" s="48">
        <v>0</v>
      </c>
      <c r="K32" s="48">
        <v>61.8</v>
      </c>
      <c r="L32" s="49">
        <f t="shared" si="0"/>
        <v>349.20000000000005</v>
      </c>
      <c r="M32" s="84"/>
      <c r="N32" s="49"/>
      <c r="O32" s="35"/>
    </row>
    <row r="33" spans="1:15" ht="31.95" customHeight="1">
      <c r="A33" s="29">
        <v>15</v>
      </c>
      <c r="B33" s="30">
        <v>21</v>
      </c>
      <c r="C33" s="35" t="s">
        <v>124</v>
      </c>
      <c r="D33" s="27">
        <v>27</v>
      </c>
      <c r="E33" s="27">
        <v>40</v>
      </c>
      <c r="F33" s="48">
        <v>756.5</v>
      </c>
      <c r="G33" s="48">
        <v>55.3</v>
      </c>
      <c r="H33" s="48">
        <v>4.0999999999999996</v>
      </c>
      <c r="I33" s="48">
        <v>0</v>
      </c>
      <c r="J33" s="48">
        <v>0</v>
      </c>
      <c r="K33" s="48">
        <v>51.2</v>
      </c>
      <c r="L33" s="49">
        <f t="shared" si="0"/>
        <v>701.2</v>
      </c>
      <c r="M33" s="84"/>
      <c r="N33" s="49"/>
      <c r="O33" s="35"/>
    </row>
    <row r="34" spans="1:15" ht="31.95" customHeight="1">
      <c r="A34" s="29">
        <v>16</v>
      </c>
      <c r="B34" s="30">
        <v>23</v>
      </c>
      <c r="C34" s="35" t="s">
        <v>123</v>
      </c>
      <c r="D34" s="27">
        <v>27</v>
      </c>
      <c r="E34" s="27">
        <v>38</v>
      </c>
      <c r="F34" s="48">
        <v>270.60000000000002</v>
      </c>
      <c r="G34" s="48">
        <v>47.1</v>
      </c>
      <c r="H34" s="48">
        <v>4.0999999999999996</v>
      </c>
      <c r="I34" s="48">
        <v>0</v>
      </c>
      <c r="J34" s="48">
        <v>0</v>
      </c>
      <c r="K34" s="48">
        <v>43</v>
      </c>
      <c r="L34" s="49">
        <f t="shared" si="0"/>
        <v>223.50000000000003</v>
      </c>
      <c r="M34" s="84"/>
      <c r="N34" s="49"/>
      <c r="O34" s="35"/>
    </row>
    <row r="35" spans="1:15" ht="31.95" customHeight="1">
      <c r="A35" s="29">
        <v>17</v>
      </c>
      <c r="B35" s="30">
        <v>24</v>
      </c>
      <c r="C35" s="35" t="s">
        <v>122</v>
      </c>
      <c r="D35" s="27">
        <v>27</v>
      </c>
      <c r="E35" s="27">
        <v>37</v>
      </c>
      <c r="F35" s="48">
        <v>330.9</v>
      </c>
      <c r="G35" s="48">
        <v>70.099999999999994</v>
      </c>
      <c r="H35" s="48">
        <v>6.3</v>
      </c>
      <c r="I35" s="48">
        <v>0</v>
      </c>
      <c r="J35" s="48">
        <v>0</v>
      </c>
      <c r="K35" s="48">
        <v>63.8</v>
      </c>
      <c r="L35" s="49">
        <f t="shared" si="0"/>
        <v>260.79999999999995</v>
      </c>
      <c r="M35" s="84"/>
      <c r="N35" s="49"/>
      <c r="O35" s="35"/>
    </row>
    <row r="36" spans="1:15" ht="31.95" customHeight="1">
      <c r="A36" s="29">
        <v>18</v>
      </c>
      <c r="B36" s="30">
        <v>25</v>
      </c>
      <c r="C36" s="35" t="s">
        <v>180</v>
      </c>
      <c r="D36" s="27">
        <v>27</v>
      </c>
      <c r="E36" s="27">
        <v>36</v>
      </c>
      <c r="F36" s="48">
        <v>290.60000000000002</v>
      </c>
      <c r="G36" s="48">
        <v>88.1</v>
      </c>
      <c r="H36" s="48">
        <v>6.6</v>
      </c>
      <c r="I36" s="48">
        <v>0</v>
      </c>
      <c r="J36" s="48">
        <v>0</v>
      </c>
      <c r="K36" s="48">
        <v>81.5</v>
      </c>
      <c r="L36" s="49">
        <f t="shared" si="0"/>
        <v>202.50000000000003</v>
      </c>
      <c r="M36" s="84">
        <v>193</v>
      </c>
      <c r="N36" s="49"/>
      <c r="O36" s="35"/>
    </row>
    <row r="37" spans="1:15" ht="31.95" customHeight="1">
      <c r="A37" s="29">
        <v>19</v>
      </c>
      <c r="B37" s="30">
        <v>26</v>
      </c>
      <c r="C37" s="35" t="s">
        <v>181</v>
      </c>
      <c r="D37" s="27">
        <v>27</v>
      </c>
      <c r="E37" s="27">
        <v>35</v>
      </c>
      <c r="F37" s="48">
        <v>260.8</v>
      </c>
      <c r="G37" s="48">
        <v>79.900000000000006</v>
      </c>
      <c r="H37" s="48">
        <v>5.9</v>
      </c>
      <c r="I37" s="48">
        <v>0</v>
      </c>
      <c r="J37" s="48">
        <v>0</v>
      </c>
      <c r="K37" s="48">
        <v>74</v>
      </c>
      <c r="L37" s="49">
        <f t="shared" si="0"/>
        <v>180.9</v>
      </c>
      <c r="M37" s="84">
        <v>183</v>
      </c>
      <c r="N37" s="49"/>
      <c r="O37" s="35"/>
    </row>
    <row r="38" spans="1:15" ht="31.95" customHeight="1">
      <c r="A38" s="29">
        <v>20</v>
      </c>
      <c r="B38" s="30">
        <v>27</v>
      </c>
      <c r="C38" s="35" t="s">
        <v>182</v>
      </c>
      <c r="D38" s="27">
        <v>27</v>
      </c>
      <c r="E38" s="27">
        <v>34</v>
      </c>
      <c r="F38" s="48">
        <v>269.8</v>
      </c>
      <c r="G38" s="48">
        <v>92.3</v>
      </c>
      <c r="H38" s="48">
        <v>7</v>
      </c>
      <c r="I38" s="48">
        <v>0</v>
      </c>
      <c r="J38" s="48">
        <v>0</v>
      </c>
      <c r="K38" s="48">
        <v>85.3</v>
      </c>
      <c r="L38" s="49">
        <f t="shared" si="0"/>
        <v>177.5</v>
      </c>
      <c r="M38" s="84">
        <v>181</v>
      </c>
      <c r="N38" s="49"/>
      <c r="O38" s="35"/>
    </row>
    <row r="39" spans="1:15" s="15" customFormat="1" ht="31.95" customHeight="1">
      <c r="A39" s="517">
        <v>21</v>
      </c>
      <c r="B39" s="598">
        <v>28</v>
      </c>
      <c r="C39" s="599" t="s">
        <v>121</v>
      </c>
      <c r="D39" s="29">
        <v>27</v>
      </c>
      <c r="E39" s="29">
        <v>33</v>
      </c>
      <c r="F39" s="49">
        <v>316.10000000000002</v>
      </c>
      <c r="G39" s="49">
        <v>117.9</v>
      </c>
      <c r="H39" s="49">
        <v>8.4</v>
      </c>
      <c r="I39" s="49">
        <v>0</v>
      </c>
      <c r="J39" s="49">
        <v>0</v>
      </c>
      <c r="K39" s="49">
        <v>109.5</v>
      </c>
      <c r="L39" s="49">
        <f t="shared" si="0"/>
        <v>198.20000000000002</v>
      </c>
      <c r="M39" s="84"/>
      <c r="N39" s="49"/>
      <c r="O39" s="35"/>
    </row>
    <row r="40" spans="1:15" s="15" customFormat="1" ht="31.95" customHeight="1">
      <c r="A40" s="517"/>
      <c r="B40" s="598"/>
      <c r="C40" s="599"/>
      <c r="D40" s="29">
        <v>27</v>
      </c>
      <c r="E40" s="29">
        <v>32</v>
      </c>
      <c r="F40" s="49">
        <v>315.10000000000002</v>
      </c>
      <c r="G40" s="49">
        <v>118.2</v>
      </c>
      <c r="H40" s="49">
        <v>10.1</v>
      </c>
      <c r="I40" s="49">
        <v>0</v>
      </c>
      <c r="J40" s="49">
        <v>0</v>
      </c>
      <c r="K40" s="49">
        <v>108.1</v>
      </c>
      <c r="L40" s="49">
        <f t="shared" si="0"/>
        <v>196.90000000000003</v>
      </c>
      <c r="M40" s="84"/>
      <c r="N40" s="49"/>
      <c r="O40" s="35"/>
    </row>
    <row r="41" spans="1:15" s="15" customFormat="1" ht="31.95" customHeight="1">
      <c r="A41" s="517"/>
      <c r="B41" s="598"/>
      <c r="C41" s="599"/>
      <c r="D41" s="29">
        <v>27</v>
      </c>
      <c r="E41" s="29">
        <v>31</v>
      </c>
      <c r="F41" s="49">
        <v>311.39999999999998</v>
      </c>
      <c r="G41" s="49">
        <v>123.2</v>
      </c>
      <c r="H41" s="49">
        <v>11.1</v>
      </c>
      <c r="I41" s="49">
        <v>0</v>
      </c>
      <c r="J41" s="49">
        <v>0</v>
      </c>
      <c r="K41" s="49">
        <v>112.1</v>
      </c>
      <c r="L41" s="49">
        <f t="shared" si="0"/>
        <v>188.2</v>
      </c>
      <c r="M41" s="84"/>
      <c r="N41" s="49"/>
      <c r="O41" s="35"/>
    </row>
    <row r="42" spans="1:15" ht="31.95" customHeight="1">
      <c r="A42" s="29">
        <v>22</v>
      </c>
      <c r="B42" s="30">
        <v>29</v>
      </c>
      <c r="C42" s="35" t="s">
        <v>120</v>
      </c>
      <c r="D42" s="27">
        <v>27</v>
      </c>
      <c r="E42" s="27">
        <v>30</v>
      </c>
      <c r="F42" s="48">
        <v>252.3</v>
      </c>
      <c r="G42" s="48">
        <v>92.5</v>
      </c>
      <c r="H42" s="48">
        <v>20</v>
      </c>
      <c r="I42" s="48">
        <v>0</v>
      </c>
      <c r="J42" s="48">
        <v>0</v>
      </c>
      <c r="K42" s="48">
        <v>72.5</v>
      </c>
      <c r="L42" s="49">
        <f t="shared" si="0"/>
        <v>159.80000000000001</v>
      </c>
      <c r="M42" s="84"/>
      <c r="N42" s="49"/>
      <c r="O42" s="35"/>
    </row>
    <row r="43" spans="1:15" ht="31.95" customHeight="1">
      <c r="A43" s="29">
        <v>23</v>
      </c>
      <c r="B43" s="30">
        <v>30</v>
      </c>
      <c r="C43" s="35" t="s">
        <v>71</v>
      </c>
      <c r="D43" s="27">
        <v>27</v>
      </c>
      <c r="E43" s="27">
        <v>29</v>
      </c>
      <c r="F43" s="48">
        <v>196.5</v>
      </c>
      <c r="G43" s="48">
        <v>77.099999999999994</v>
      </c>
      <c r="H43" s="48">
        <v>9</v>
      </c>
      <c r="I43" s="48">
        <v>0</v>
      </c>
      <c r="J43" s="48">
        <v>0</v>
      </c>
      <c r="K43" s="48">
        <v>68.099999999999994</v>
      </c>
      <c r="L43" s="49">
        <f t="shared" si="0"/>
        <v>119.4</v>
      </c>
      <c r="M43" s="84"/>
      <c r="N43" s="49"/>
      <c r="O43" s="35"/>
    </row>
    <row r="44" spans="1:15" s="15" customFormat="1" ht="31.95" customHeight="1">
      <c r="A44" s="29">
        <v>24</v>
      </c>
      <c r="B44" s="30">
        <v>31</v>
      </c>
      <c r="C44" s="35" t="s">
        <v>72</v>
      </c>
      <c r="D44" s="29">
        <v>27</v>
      </c>
      <c r="E44" s="29">
        <v>28</v>
      </c>
      <c r="F44" s="49">
        <v>189.9</v>
      </c>
      <c r="G44" s="49">
        <v>74.5</v>
      </c>
      <c r="H44" s="49">
        <v>0</v>
      </c>
      <c r="I44" s="49">
        <v>6.3</v>
      </c>
      <c r="J44" s="49">
        <v>0</v>
      </c>
      <c r="K44" s="49">
        <v>68.2</v>
      </c>
      <c r="L44" s="49">
        <f t="shared" si="0"/>
        <v>115.4</v>
      </c>
      <c r="M44" s="84"/>
      <c r="N44" s="49"/>
      <c r="O44" s="35"/>
    </row>
    <row r="45" spans="1:15" ht="31.95" customHeight="1">
      <c r="A45" s="29">
        <v>25</v>
      </c>
      <c r="B45" s="30">
        <v>32</v>
      </c>
      <c r="C45" s="35" t="s">
        <v>129</v>
      </c>
      <c r="D45" s="27">
        <v>27</v>
      </c>
      <c r="E45" s="27">
        <v>27</v>
      </c>
      <c r="F45" s="48">
        <v>191.4</v>
      </c>
      <c r="G45" s="48">
        <v>77.7</v>
      </c>
      <c r="H45" s="48">
        <v>6.3</v>
      </c>
      <c r="I45" s="48">
        <v>0</v>
      </c>
      <c r="J45" s="48">
        <v>0</v>
      </c>
      <c r="K45" s="48">
        <v>71.400000000000006</v>
      </c>
      <c r="L45" s="49">
        <f t="shared" si="0"/>
        <v>113.7</v>
      </c>
      <c r="M45" s="84"/>
      <c r="N45" s="49"/>
      <c r="O45" s="35"/>
    </row>
    <row r="46" spans="1:15" ht="31.95" customHeight="1">
      <c r="A46" s="29">
        <v>26</v>
      </c>
      <c r="B46" s="30">
        <v>33</v>
      </c>
      <c r="C46" s="68" t="s">
        <v>54</v>
      </c>
      <c r="D46" s="31">
        <v>27</v>
      </c>
      <c r="E46" s="31">
        <v>49</v>
      </c>
      <c r="F46" s="52">
        <v>189.8</v>
      </c>
      <c r="G46" s="52">
        <v>77.400000000000006</v>
      </c>
      <c r="H46" s="52">
        <v>6.3</v>
      </c>
      <c r="I46" s="52">
        <v>0</v>
      </c>
      <c r="J46" s="52">
        <v>0</v>
      </c>
      <c r="K46" s="52">
        <v>71.099999999999994</v>
      </c>
      <c r="L46" s="52">
        <f>F46-G46</f>
        <v>112.4</v>
      </c>
      <c r="M46" s="106">
        <v>113</v>
      </c>
      <c r="N46" s="103"/>
      <c r="O46" s="35"/>
    </row>
    <row r="47" spans="1:15" ht="31.95" customHeight="1">
      <c r="A47" s="29">
        <v>27</v>
      </c>
      <c r="B47" s="30">
        <v>34</v>
      </c>
      <c r="C47" s="68" t="s">
        <v>130</v>
      </c>
      <c r="D47" s="27">
        <v>27</v>
      </c>
      <c r="E47" s="27">
        <v>50</v>
      </c>
      <c r="F47" s="48">
        <v>187.5</v>
      </c>
      <c r="G47" s="48">
        <v>79.099999999999994</v>
      </c>
      <c r="H47" s="48">
        <v>6.3</v>
      </c>
      <c r="I47" s="48">
        <v>0</v>
      </c>
      <c r="J47" s="48">
        <v>0</v>
      </c>
      <c r="K47" s="48">
        <v>72.8</v>
      </c>
      <c r="L47" s="49">
        <f t="shared" si="0"/>
        <v>108.4</v>
      </c>
      <c r="M47" s="84"/>
      <c r="N47" s="49"/>
      <c r="O47" s="35"/>
    </row>
    <row r="48" spans="1:15" s="15" customFormat="1" ht="31.95" customHeight="1">
      <c r="A48" s="29">
        <v>28</v>
      </c>
      <c r="B48" s="30">
        <v>35</v>
      </c>
      <c r="C48" s="35" t="s">
        <v>73</v>
      </c>
      <c r="D48" s="29">
        <v>27</v>
      </c>
      <c r="E48" s="29">
        <v>51</v>
      </c>
      <c r="F48" s="49">
        <v>186.8</v>
      </c>
      <c r="G48" s="49">
        <v>80.2</v>
      </c>
      <c r="H48" s="49">
        <v>6.3</v>
      </c>
      <c r="I48" s="49">
        <v>0</v>
      </c>
      <c r="J48" s="49">
        <v>0</v>
      </c>
      <c r="K48" s="49">
        <v>73.900000000000006</v>
      </c>
      <c r="L48" s="49">
        <f t="shared" si="0"/>
        <v>106.60000000000001</v>
      </c>
      <c r="M48" s="84"/>
      <c r="N48" s="49"/>
      <c r="O48" s="35"/>
    </row>
    <row r="49" spans="1:15" ht="31.95" customHeight="1">
      <c r="A49" s="573">
        <v>29</v>
      </c>
      <c r="B49" s="573">
        <v>37</v>
      </c>
      <c r="C49" s="595" t="s">
        <v>75</v>
      </c>
      <c r="D49" s="27">
        <v>27</v>
      </c>
      <c r="E49" s="27">
        <v>55</v>
      </c>
      <c r="F49" s="48">
        <v>353.5</v>
      </c>
      <c r="G49" s="48">
        <v>85.4</v>
      </c>
      <c r="H49" s="48">
        <v>1.3</v>
      </c>
      <c r="I49" s="48">
        <v>0</v>
      </c>
      <c r="J49" s="48">
        <v>0</v>
      </c>
      <c r="K49" s="48">
        <v>84.1</v>
      </c>
      <c r="L49" s="49">
        <f t="shared" si="0"/>
        <v>268.10000000000002</v>
      </c>
      <c r="M49" s="84"/>
      <c r="N49" s="49"/>
      <c r="O49" s="35"/>
    </row>
    <row r="50" spans="1:15" ht="31.95" customHeight="1">
      <c r="A50" s="574"/>
      <c r="B50" s="574"/>
      <c r="C50" s="597"/>
      <c r="D50" s="27">
        <v>27</v>
      </c>
      <c r="E50" s="27">
        <v>56</v>
      </c>
      <c r="F50" s="48">
        <v>379.2</v>
      </c>
      <c r="G50" s="48">
        <v>92.5</v>
      </c>
      <c r="H50" s="48">
        <v>0.9</v>
      </c>
      <c r="I50" s="48">
        <v>0</v>
      </c>
      <c r="J50" s="48">
        <v>0</v>
      </c>
      <c r="K50" s="48">
        <v>91.6</v>
      </c>
      <c r="L50" s="49">
        <f t="shared" si="0"/>
        <v>286.7</v>
      </c>
      <c r="M50" s="14"/>
      <c r="N50" s="49"/>
      <c r="O50" s="116" t="s">
        <v>128</v>
      </c>
    </row>
    <row r="51" spans="1:15" ht="31.95" customHeight="1">
      <c r="A51" s="29">
        <v>30</v>
      </c>
      <c r="B51" s="30">
        <v>39</v>
      </c>
      <c r="C51" s="35" t="s">
        <v>77</v>
      </c>
      <c r="D51" s="29">
        <v>27</v>
      </c>
      <c r="E51" s="29">
        <v>57</v>
      </c>
      <c r="F51" s="49">
        <v>307.10000000000002</v>
      </c>
      <c r="G51" s="49">
        <v>74.3</v>
      </c>
      <c r="H51" s="49">
        <v>7.3</v>
      </c>
      <c r="I51" s="49">
        <v>0</v>
      </c>
      <c r="J51" s="49">
        <v>0</v>
      </c>
      <c r="K51" s="49">
        <v>67</v>
      </c>
      <c r="L51" s="49">
        <f t="shared" si="0"/>
        <v>232.8</v>
      </c>
      <c r="M51" s="84"/>
      <c r="N51" s="49"/>
      <c r="O51" s="35"/>
    </row>
    <row r="52" spans="1:15" ht="31.95" customHeight="1">
      <c r="A52" s="29">
        <v>31</v>
      </c>
      <c r="B52" s="30">
        <v>41</v>
      </c>
      <c r="C52" s="35" t="s">
        <v>79</v>
      </c>
      <c r="D52" s="27">
        <v>27</v>
      </c>
      <c r="E52" s="27">
        <v>25</v>
      </c>
      <c r="F52" s="48">
        <v>287.5</v>
      </c>
      <c r="G52" s="48">
        <v>76.7</v>
      </c>
      <c r="H52" s="48">
        <v>76.7</v>
      </c>
      <c r="I52" s="48">
        <v>0</v>
      </c>
      <c r="J52" s="48">
        <v>0</v>
      </c>
      <c r="K52" s="48">
        <v>0</v>
      </c>
      <c r="L52" s="49">
        <f t="shared" si="0"/>
        <v>210.8</v>
      </c>
      <c r="M52" s="84"/>
      <c r="N52" s="49"/>
      <c r="O52" s="35"/>
    </row>
    <row r="53" spans="1:15" ht="31.95" customHeight="1">
      <c r="A53" s="29">
        <v>32</v>
      </c>
      <c r="B53" s="30">
        <v>42</v>
      </c>
      <c r="C53" s="35" t="s">
        <v>80</v>
      </c>
      <c r="D53" s="27">
        <v>27</v>
      </c>
      <c r="E53" s="27">
        <v>61</v>
      </c>
      <c r="F53" s="48">
        <v>286.39999999999998</v>
      </c>
      <c r="G53" s="48">
        <v>84.9</v>
      </c>
      <c r="H53" s="48">
        <v>84.9</v>
      </c>
      <c r="I53" s="48">
        <v>0</v>
      </c>
      <c r="J53" s="48">
        <v>0</v>
      </c>
      <c r="K53" s="48">
        <v>0</v>
      </c>
      <c r="L53" s="49">
        <f t="shared" si="0"/>
        <v>201.49999999999997</v>
      </c>
      <c r="M53" s="84"/>
      <c r="N53" s="49"/>
      <c r="O53" s="35"/>
    </row>
    <row r="54" spans="1:15" ht="66.599999999999994" customHeight="1">
      <c r="A54" s="29">
        <v>33</v>
      </c>
      <c r="B54" s="30">
        <v>43</v>
      </c>
      <c r="C54" s="35" t="s">
        <v>185</v>
      </c>
      <c r="D54" s="31">
        <v>27</v>
      </c>
      <c r="E54" s="31">
        <v>62</v>
      </c>
      <c r="F54" s="52">
        <v>285</v>
      </c>
      <c r="G54" s="52">
        <v>96.2</v>
      </c>
      <c r="H54" s="52">
        <v>95.3</v>
      </c>
      <c r="I54" s="52">
        <v>0</v>
      </c>
      <c r="J54" s="52">
        <v>0</v>
      </c>
      <c r="K54" s="52">
        <v>0.9</v>
      </c>
      <c r="L54" s="52">
        <f>F54-G54</f>
        <v>188.8</v>
      </c>
      <c r="M54" s="84">
        <v>189.4</v>
      </c>
      <c r="N54" s="49"/>
      <c r="O54" s="35"/>
    </row>
    <row r="55" spans="1:15" s="15" customFormat="1" ht="31.95" customHeight="1">
      <c r="A55" s="29">
        <v>34</v>
      </c>
      <c r="B55" s="30">
        <v>44</v>
      </c>
      <c r="C55" s="35" t="s">
        <v>81</v>
      </c>
      <c r="D55" s="29">
        <v>27</v>
      </c>
      <c r="E55" s="29">
        <v>63</v>
      </c>
      <c r="F55" s="49">
        <v>287.5</v>
      </c>
      <c r="G55" s="49">
        <v>111.7</v>
      </c>
      <c r="H55" s="49">
        <v>54.7</v>
      </c>
      <c r="I55" s="49">
        <v>0</v>
      </c>
      <c r="J55" s="49">
        <v>0</v>
      </c>
      <c r="K55" s="49">
        <v>57</v>
      </c>
      <c r="L55" s="49">
        <f t="shared" si="0"/>
        <v>175.8</v>
      </c>
      <c r="M55" s="84"/>
      <c r="N55" s="49"/>
      <c r="O55" s="35"/>
    </row>
    <row r="56" spans="1:15" ht="31.95" customHeight="1">
      <c r="A56" s="29">
        <v>35</v>
      </c>
      <c r="B56" s="30">
        <v>45</v>
      </c>
      <c r="C56" s="35" t="s">
        <v>125</v>
      </c>
      <c r="D56" s="27">
        <v>27</v>
      </c>
      <c r="E56" s="27">
        <v>64</v>
      </c>
      <c r="F56" s="48">
        <v>294.89999999999998</v>
      </c>
      <c r="G56" s="48">
        <v>127.8</v>
      </c>
      <c r="H56" s="48">
        <v>120</v>
      </c>
      <c r="I56" s="48">
        <v>4.4000000000000004</v>
      </c>
      <c r="J56" s="48">
        <v>0</v>
      </c>
      <c r="K56" s="48">
        <v>3.4</v>
      </c>
      <c r="L56" s="49">
        <f t="shared" si="0"/>
        <v>167.09999999999997</v>
      </c>
      <c r="M56" s="84"/>
      <c r="N56" s="49"/>
      <c r="O56" s="35"/>
    </row>
    <row r="57" spans="1:15" ht="31.95" customHeight="1">
      <c r="A57" s="29">
        <v>36</v>
      </c>
      <c r="B57" s="30">
        <v>46</v>
      </c>
      <c r="C57" s="35" t="s">
        <v>131</v>
      </c>
      <c r="D57" s="27">
        <v>27</v>
      </c>
      <c r="E57" s="27">
        <v>65</v>
      </c>
      <c r="F57" s="48">
        <v>305.5</v>
      </c>
      <c r="G57" s="48">
        <v>148.5</v>
      </c>
      <c r="H57" s="48">
        <v>143.1</v>
      </c>
      <c r="I57" s="48">
        <v>0</v>
      </c>
      <c r="J57" s="48">
        <v>0</v>
      </c>
      <c r="K57" s="48">
        <v>5.4</v>
      </c>
      <c r="L57" s="49">
        <f t="shared" si="0"/>
        <v>157</v>
      </c>
      <c r="M57" s="84"/>
      <c r="N57" s="49"/>
      <c r="O57" s="35"/>
    </row>
    <row r="58" spans="1:15" s="15" customFormat="1" ht="31.95" customHeight="1">
      <c r="A58" s="29">
        <v>37</v>
      </c>
      <c r="B58" s="30">
        <v>47</v>
      </c>
      <c r="C58" s="35" t="s">
        <v>82</v>
      </c>
      <c r="D58" s="29">
        <v>27</v>
      </c>
      <c r="E58" s="29">
        <v>24</v>
      </c>
      <c r="F58" s="49">
        <v>296.39999999999998</v>
      </c>
      <c r="G58" s="49">
        <v>168.8</v>
      </c>
      <c r="H58" s="49">
        <v>104</v>
      </c>
      <c r="I58" s="49">
        <v>0</v>
      </c>
      <c r="J58" s="49">
        <v>0</v>
      </c>
      <c r="K58" s="49">
        <v>64.8</v>
      </c>
      <c r="L58" s="49">
        <f t="shared" si="0"/>
        <v>127.59999999999997</v>
      </c>
      <c r="M58" s="84"/>
      <c r="N58" s="49"/>
      <c r="O58" s="35"/>
    </row>
    <row r="59" spans="1:15" ht="31.95" customHeight="1">
      <c r="A59" s="517">
        <v>38</v>
      </c>
      <c r="B59" s="518">
        <v>52</v>
      </c>
      <c r="C59" s="595" t="s">
        <v>88</v>
      </c>
      <c r="D59" s="27">
        <v>27</v>
      </c>
      <c r="E59" s="27">
        <v>69</v>
      </c>
      <c r="F59" s="48">
        <v>393.1</v>
      </c>
      <c r="G59" s="48">
        <v>393.1</v>
      </c>
      <c r="H59" s="48">
        <v>200</v>
      </c>
      <c r="I59" s="48">
        <v>0</v>
      </c>
      <c r="J59" s="48">
        <v>0</v>
      </c>
      <c r="K59" s="48">
        <v>193.1</v>
      </c>
      <c r="L59" s="49">
        <f t="shared" si="0"/>
        <v>0</v>
      </c>
      <c r="M59" s="84"/>
      <c r="N59" s="49"/>
      <c r="O59" s="35"/>
    </row>
    <row r="60" spans="1:15" ht="31.95" customHeight="1">
      <c r="A60" s="517"/>
      <c r="B60" s="519"/>
      <c r="C60" s="597"/>
      <c r="D60" s="27">
        <v>26</v>
      </c>
      <c r="E60" s="27">
        <v>22</v>
      </c>
      <c r="F60" s="48">
        <v>176</v>
      </c>
      <c r="G60" s="48">
        <v>99.3</v>
      </c>
      <c r="H60" s="48">
        <v>40</v>
      </c>
      <c r="I60" s="48">
        <v>0</v>
      </c>
      <c r="J60" s="48">
        <v>0</v>
      </c>
      <c r="K60" s="48">
        <v>59.3</v>
      </c>
      <c r="L60" s="49">
        <f t="shared" si="0"/>
        <v>76.7</v>
      </c>
      <c r="M60" s="84"/>
      <c r="N60" s="49"/>
      <c r="O60" s="35"/>
    </row>
    <row r="61" spans="1:15" ht="31.95" customHeight="1">
      <c r="A61" s="573">
        <v>39</v>
      </c>
      <c r="B61" s="518">
        <v>53</v>
      </c>
      <c r="C61" s="595" t="s">
        <v>132</v>
      </c>
      <c r="D61" s="29">
        <v>27</v>
      </c>
      <c r="E61" s="29">
        <v>265</v>
      </c>
      <c r="F61" s="49">
        <v>438.4</v>
      </c>
      <c r="G61" s="49">
        <v>432.9</v>
      </c>
      <c r="H61" s="49">
        <v>200</v>
      </c>
      <c r="I61" s="49">
        <v>0</v>
      </c>
      <c r="J61" s="49">
        <v>0</v>
      </c>
      <c r="K61" s="49">
        <v>232.9</v>
      </c>
      <c r="L61" s="49">
        <f t="shared" si="0"/>
        <v>5.5</v>
      </c>
      <c r="M61" s="84"/>
      <c r="N61" s="49"/>
      <c r="O61" s="116" t="s">
        <v>133</v>
      </c>
    </row>
    <row r="62" spans="1:15" ht="31.95" customHeight="1">
      <c r="A62" s="574"/>
      <c r="B62" s="519"/>
      <c r="C62" s="597"/>
      <c r="D62" s="29">
        <v>27</v>
      </c>
      <c r="E62" s="29">
        <v>266</v>
      </c>
      <c r="F62" s="49">
        <v>848.1</v>
      </c>
      <c r="G62" s="49">
        <v>693.1</v>
      </c>
      <c r="H62" s="49">
        <v>120</v>
      </c>
      <c r="I62" s="49">
        <v>100</v>
      </c>
      <c r="J62" s="49">
        <v>0</v>
      </c>
      <c r="K62" s="49">
        <v>473.1</v>
      </c>
      <c r="L62" s="49">
        <f t="shared" si="0"/>
        <v>155</v>
      </c>
      <c r="M62" s="84"/>
      <c r="N62" s="49"/>
      <c r="O62" s="116" t="s">
        <v>133</v>
      </c>
    </row>
    <row r="63" spans="1:15" ht="31.95" customHeight="1">
      <c r="A63" s="517">
        <v>40</v>
      </c>
      <c r="B63" s="518">
        <v>54</v>
      </c>
      <c r="C63" s="595" t="s">
        <v>183</v>
      </c>
      <c r="D63" s="27">
        <v>27</v>
      </c>
      <c r="E63" s="27">
        <v>263</v>
      </c>
      <c r="F63" s="48">
        <v>161</v>
      </c>
      <c r="G63" s="48">
        <v>121.9</v>
      </c>
      <c r="H63" s="48">
        <v>100</v>
      </c>
      <c r="I63" s="48">
        <v>21.9</v>
      </c>
      <c r="J63" s="48">
        <v>0</v>
      </c>
      <c r="K63" s="48">
        <v>0</v>
      </c>
      <c r="L63" s="49">
        <f t="shared" si="0"/>
        <v>39.099999999999994</v>
      </c>
      <c r="M63" s="84">
        <v>161</v>
      </c>
      <c r="N63" s="49"/>
      <c r="O63" s="35"/>
    </row>
    <row r="64" spans="1:15" ht="31.95" customHeight="1">
      <c r="A64" s="517"/>
      <c r="B64" s="524"/>
      <c r="C64" s="596"/>
      <c r="D64" s="27">
        <v>27</v>
      </c>
      <c r="E64" s="27">
        <v>267</v>
      </c>
      <c r="F64" s="48">
        <v>413.2</v>
      </c>
      <c r="G64" s="48">
        <v>302.7</v>
      </c>
      <c r="H64" s="48">
        <v>120</v>
      </c>
      <c r="I64" s="48">
        <v>0</v>
      </c>
      <c r="J64" s="48">
        <v>0</v>
      </c>
      <c r="K64" s="48">
        <v>182.7</v>
      </c>
      <c r="L64" s="49">
        <f t="shared" si="0"/>
        <v>110.5</v>
      </c>
      <c r="M64" s="84">
        <v>120</v>
      </c>
      <c r="N64" s="49"/>
      <c r="O64" s="35"/>
    </row>
    <row r="65" spans="1:15" ht="31.95" customHeight="1">
      <c r="A65" s="517"/>
      <c r="B65" s="524"/>
      <c r="C65" s="596"/>
      <c r="D65" s="27">
        <v>27</v>
      </c>
      <c r="E65" s="27">
        <v>72</v>
      </c>
      <c r="F65" s="48">
        <v>194</v>
      </c>
      <c r="G65" s="48">
        <v>126.8</v>
      </c>
      <c r="H65" s="48">
        <v>100</v>
      </c>
      <c r="I65" s="48">
        <v>26.8</v>
      </c>
      <c r="J65" s="48">
        <v>0</v>
      </c>
      <c r="K65" s="48">
        <v>0</v>
      </c>
      <c r="L65" s="49">
        <f t="shared" si="0"/>
        <v>67.2</v>
      </c>
      <c r="M65" s="84">
        <v>194</v>
      </c>
      <c r="N65" s="49"/>
      <c r="O65" s="35"/>
    </row>
    <row r="66" spans="1:15" ht="31.95" customHeight="1">
      <c r="A66" s="517"/>
      <c r="B66" s="519"/>
      <c r="C66" s="597"/>
      <c r="D66" s="27">
        <v>27</v>
      </c>
      <c r="E66" s="27">
        <v>73</v>
      </c>
      <c r="F66" s="48">
        <v>262</v>
      </c>
      <c r="G66" s="48">
        <v>216.1</v>
      </c>
      <c r="H66" s="48">
        <v>120</v>
      </c>
      <c r="I66" s="48">
        <v>96.1</v>
      </c>
      <c r="J66" s="48">
        <v>0</v>
      </c>
      <c r="K66" s="48">
        <v>0</v>
      </c>
      <c r="L66" s="49">
        <f t="shared" si="0"/>
        <v>45.900000000000006</v>
      </c>
      <c r="M66" s="84">
        <v>258</v>
      </c>
      <c r="N66" s="49"/>
      <c r="O66" s="35"/>
    </row>
    <row r="67" spans="1:15" ht="31.95" customHeight="1">
      <c r="A67" s="29">
        <v>41</v>
      </c>
      <c r="B67" s="30">
        <v>55</v>
      </c>
      <c r="C67" s="35" t="s">
        <v>134</v>
      </c>
      <c r="D67" s="27">
        <v>27</v>
      </c>
      <c r="E67" s="27">
        <v>75</v>
      </c>
      <c r="F67" s="48">
        <v>390.9</v>
      </c>
      <c r="G67" s="48">
        <v>371.2</v>
      </c>
      <c r="H67" s="48">
        <v>120</v>
      </c>
      <c r="I67" s="48">
        <v>149</v>
      </c>
      <c r="J67" s="48">
        <v>0</v>
      </c>
      <c r="K67" s="48">
        <v>102.2</v>
      </c>
      <c r="L67" s="49">
        <f t="shared" si="0"/>
        <v>19.699999999999989</v>
      </c>
      <c r="M67" s="84"/>
      <c r="N67" s="49"/>
      <c r="O67" s="35"/>
    </row>
    <row r="68" spans="1:15" s="15" customFormat="1" ht="31.95" customHeight="1">
      <c r="A68" s="29">
        <v>42</v>
      </c>
      <c r="B68" s="30">
        <v>56</v>
      </c>
      <c r="C68" s="35" t="s">
        <v>89</v>
      </c>
      <c r="D68" s="29">
        <v>27</v>
      </c>
      <c r="E68" s="29">
        <v>74</v>
      </c>
      <c r="F68" s="49">
        <v>320</v>
      </c>
      <c r="G68" s="49">
        <v>280.60000000000002</v>
      </c>
      <c r="H68" s="49">
        <v>120</v>
      </c>
      <c r="I68" s="49">
        <v>160.5</v>
      </c>
      <c r="J68" s="49">
        <v>0</v>
      </c>
      <c r="K68" s="49">
        <v>0.1</v>
      </c>
      <c r="L68" s="49">
        <f t="shared" si="0"/>
        <v>39.399999999999977</v>
      </c>
      <c r="M68" s="84">
        <v>293.5</v>
      </c>
      <c r="N68" s="49"/>
      <c r="O68" s="35" t="s">
        <v>184</v>
      </c>
    </row>
    <row r="69" spans="1:15" ht="31.95" customHeight="1">
      <c r="A69" s="29">
        <v>43</v>
      </c>
      <c r="B69" s="30">
        <v>57</v>
      </c>
      <c r="C69" s="35" t="s">
        <v>29</v>
      </c>
      <c r="D69" s="27">
        <v>27</v>
      </c>
      <c r="E69" s="27">
        <v>71</v>
      </c>
      <c r="F69" s="48">
        <v>267.8</v>
      </c>
      <c r="G69" s="48">
        <v>169.8</v>
      </c>
      <c r="H69" s="48">
        <v>145</v>
      </c>
      <c r="I69" s="48">
        <v>0</v>
      </c>
      <c r="J69" s="48">
        <v>0</v>
      </c>
      <c r="K69" s="48">
        <v>24.8</v>
      </c>
      <c r="L69" s="49">
        <f t="shared" si="0"/>
        <v>98</v>
      </c>
      <c r="M69" s="84">
        <v>200</v>
      </c>
      <c r="N69" s="49"/>
      <c r="O69" s="35"/>
    </row>
    <row r="70" spans="1:15" ht="31.95" customHeight="1">
      <c r="A70" s="29">
        <v>44</v>
      </c>
      <c r="B70" s="30">
        <v>58</v>
      </c>
      <c r="C70" s="35" t="s">
        <v>12</v>
      </c>
      <c r="D70" s="27">
        <v>27</v>
      </c>
      <c r="E70" s="27">
        <v>95</v>
      </c>
      <c r="F70" s="48">
        <v>190.5</v>
      </c>
      <c r="G70" s="48">
        <v>113</v>
      </c>
      <c r="H70" s="48">
        <v>67.7</v>
      </c>
      <c r="I70" s="48">
        <v>0</v>
      </c>
      <c r="J70" s="48">
        <v>0</v>
      </c>
      <c r="K70" s="48">
        <v>45.3</v>
      </c>
      <c r="L70" s="49">
        <f t="shared" si="0"/>
        <v>77.5</v>
      </c>
      <c r="M70" s="84"/>
      <c r="N70" s="49"/>
      <c r="O70" s="35"/>
    </row>
    <row r="71" spans="1:15" ht="31.95" customHeight="1">
      <c r="A71" s="29">
        <v>45</v>
      </c>
      <c r="B71" s="30">
        <v>59</v>
      </c>
      <c r="C71" s="35" t="s">
        <v>90</v>
      </c>
      <c r="D71" s="27">
        <v>26</v>
      </c>
      <c r="E71" s="27">
        <v>5</v>
      </c>
      <c r="F71" s="48">
        <v>249.7</v>
      </c>
      <c r="G71" s="48">
        <v>135.9</v>
      </c>
      <c r="H71" s="48">
        <v>110.2</v>
      </c>
      <c r="I71" s="48">
        <v>0</v>
      </c>
      <c r="J71" s="48">
        <v>0</v>
      </c>
      <c r="K71" s="48">
        <v>25.7</v>
      </c>
      <c r="L71" s="49">
        <f t="shared" si="0"/>
        <v>113.79999999999998</v>
      </c>
      <c r="M71" s="84"/>
      <c r="N71" s="49"/>
      <c r="O71" s="35"/>
    </row>
    <row r="72" spans="1:15" ht="31.95" customHeight="1">
      <c r="A72" s="29">
        <v>46</v>
      </c>
      <c r="B72" s="30">
        <v>60</v>
      </c>
      <c r="C72" s="35" t="s">
        <v>11</v>
      </c>
      <c r="D72" s="27">
        <v>26</v>
      </c>
      <c r="E72" s="27">
        <v>6</v>
      </c>
      <c r="F72" s="48">
        <v>176.5</v>
      </c>
      <c r="G72" s="48">
        <v>89.9</v>
      </c>
      <c r="H72" s="48">
        <v>48.2</v>
      </c>
      <c r="I72" s="48">
        <v>0</v>
      </c>
      <c r="J72" s="48">
        <v>0</v>
      </c>
      <c r="K72" s="48">
        <v>41.7</v>
      </c>
      <c r="L72" s="49">
        <f t="shared" si="0"/>
        <v>86.6</v>
      </c>
      <c r="M72" s="84"/>
      <c r="N72" s="49"/>
      <c r="O72" s="35"/>
    </row>
    <row r="73" spans="1:15" ht="31.95" customHeight="1">
      <c r="A73" s="29">
        <v>47</v>
      </c>
      <c r="B73" s="30">
        <v>61</v>
      </c>
      <c r="C73" s="112" t="s">
        <v>91</v>
      </c>
      <c r="D73" s="27">
        <v>26</v>
      </c>
      <c r="E73" s="27">
        <v>101</v>
      </c>
      <c r="F73" s="48">
        <v>135.9</v>
      </c>
      <c r="G73" s="48">
        <v>65.7</v>
      </c>
      <c r="H73" s="48">
        <v>32.5</v>
      </c>
      <c r="I73" s="48">
        <v>0</v>
      </c>
      <c r="J73" s="48">
        <v>0</v>
      </c>
      <c r="K73" s="48">
        <v>33.200000000000003</v>
      </c>
      <c r="L73" s="49">
        <f t="shared" si="0"/>
        <v>70.2</v>
      </c>
      <c r="M73" s="84"/>
      <c r="N73" s="49"/>
      <c r="O73" s="35"/>
    </row>
    <row r="74" spans="1:15" ht="46.2" customHeight="1">
      <c r="A74" s="29">
        <v>48</v>
      </c>
      <c r="B74" s="30">
        <v>62</v>
      </c>
      <c r="C74" s="35" t="s">
        <v>92</v>
      </c>
      <c r="D74" s="27">
        <v>26</v>
      </c>
      <c r="E74" s="27">
        <v>25</v>
      </c>
      <c r="F74" s="48">
        <v>120.9</v>
      </c>
      <c r="G74" s="48">
        <v>62</v>
      </c>
      <c r="H74" s="48">
        <v>29.9</v>
      </c>
      <c r="I74" s="48">
        <v>0</v>
      </c>
      <c r="J74" s="48">
        <v>0</v>
      </c>
      <c r="K74" s="48">
        <v>32.1</v>
      </c>
      <c r="L74" s="49">
        <f t="shared" si="0"/>
        <v>58.900000000000006</v>
      </c>
      <c r="M74" s="84"/>
      <c r="N74" s="49"/>
      <c r="O74" s="35"/>
    </row>
    <row r="75" spans="1:15" ht="31.95" customHeight="1">
      <c r="A75" s="29">
        <v>49</v>
      </c>
      <c r="B75" s="30">
        <v>64</v>
      </c>
      <c r="C75" s="35" t="s">
        <v>94</v>
      </c>
      <c r="D75" s="27">
        <v>26</v>
      </c>
      <c r="E75" s="27">
        <v>23</v>
      </c>
      <c r="F75" s="48">
        <v>193.7</v>
      </c>
      <c r="G75" s="48">
        <v>106.5</v>
      </c>
      <c r="H75" s="48">
        <v>44.3</v>
      </c>
      <c r="I75" s="48">
        <v>0</v>
      </c>
      <c r="J75" s="48">
        <v>0</v>
      </c>
      <c r="K75" s="48">
        <v>62.2</v>
      </c>
      <c r="L75" s="49">
        <f t="shared" si="0"/>
        <v>87.199999999999989</v>
      </c>
      <c r="M75" s="84"/>
      <c r="N75" s="49"/>
      <c r="O75" s="35"/>
    </row>
    <row r="76" spans="1:15" ht="31.95" customHeight="1">
      <c r="A76" s="29">
        <v>50</v>
      </c>
      <c r="B76" s="83">
        <v>66</v>
      </c>
      <c r="C76" s="68" t="s">
        <v>48</v>
      </c>
      <c r="D76" s="31">
        <v>27</v>
      </c>
      <c r="E76" s="31">
        <v>101</v>
      </c>
      <c r="F76" s="52">
        <v>842.3</v>
      </c>
      <c r="G76" s="97">
        <v>23.3</v>
      </c>
      <c r="H76" s="97">
        <v>9.1</v>
      </c>
      <c r="I76" s="48">
        <v>0</v>
      </c>
      <c r="J76" s="48">
        <v>0</v>
      </c>
      <c r="K76" s="97">
        <v>14.2</v>
      </c>
      <c r="L76" s="52">
        <f t="shared" si="0"/>
        <v>819</v>
      </c>
      <c r="M76" s="84">
        <v>624</v>
      </c>
      <c r="N76" s="49"/>
      <c r="O76" s="35"/>
    </row>
    <row r="77" spans="1:15" ht="31.95" customHeight="1">
      <c r="A77" s="29">
        <v>51</v>
      </c>
      <c r="B77" s="30">
        <v>67</v>
      </c>
      <c r="C77" s="35" t="s">
        <v>96</v>
      </c>
      <c r="D77" s="27">
        <v>27</v>
      </c>
      <c r="E77" s="27">
        <v>327</v>
      </c>
      <c r="F77" s="48"/>
      <c r="G77" s="48"/>
      <c r="H77" s="48"/>
      <c r="I77" s="48"/>
      <c r="J77" s="48"/>
      <c r="K77" s="48"/>
      <c r="L77" s="49">
        <f t="shared" si="0"/>
        <v>0</v>
      </c>
      <c r="M77" s="84"/>
      <c r="N77" s="49"/>
      <c r="O77" s="116" t="s">
        <v>161</v>
      </c>
    </row>
    <row r="78" spans="1:15" ht="32.4" customHeight="1">
      <c r="A78" s="517">
        <v>52</v>
      </c>
      <c r="B78" s="517">
        <v>69</v>
      </c>
      <c r="C78" s="603" t="s">
        <v>205</v>
      </c>
      <c r="D78" s="27">
        <v>27</v>
      </c>
      <c r="E78" s="27">
        <v>323</v>
      </c>
      <c r="F78" s="48"/>
      <c r="G78" s="48"/>
      <c r="H78" s="48"/>
      <c r="I78" s="48"/>
      <c r="J78" s="48"/>
      <c r="K78" s="48"/>
      <c r="L78" s="49">
        <f t="shared" si="0"/>
        <v>0</v>
      </c>
      <c r="M78" s="49"/>
      <c r="N78" s="28"/>
      <c r="O78" s="116" t="s">
        <v>161</v>
      </c>
    </row>
    <row r="79" spans="1:15" ht="32.4" customHeight="1">
      <c r="A79" s="517"/>
      <c r="B79" s="517"/>
      <c r="C79" s="604"/>
      <c r="D79" s="27">
        <v>27</v>
      </c>
      <c r="E79" s="27">
        <v>321</v>
      </c>
      <c r="F79" s="49">
        <v>68.900000000000006</v>
      </c>
      <c r="G79" s="49">
        <v>33.299999999999997</v>
      </c>
      <c r="H79" s="49">
        <v>31.4</v>
      </c>
      <c r="I79" s="49">
        <v>1.9</v>
      </c>
      <c r="J79" s="49">
        <v>0</v>
      </c>
      <c r="K79" s="49">
        <v>0</v>
      </c>
      <c r="L79" s="49">
        <v>14.4</v>
      </c>
      <c r="M79" s="49">
        <v>69</v>
      </c>
      <c r="N79" s="28"/>
      <c r="O79" s="116" t="s">
        <v>204</v>
      </c>
    </row>
    <row r="80" spans="1:15" ht="31.95" customHeight="1">
      <c r="A80" s="29">
        <v>53</v>
      </c>
      <c r="B80" s="30">
        <v>70</v>
      </c>
      <c r="C80" s="68" t="s">
        <v>50</v>
      </c>
      <c r="D80" s="31">
        <v>27</v>
      </c>
      <c r="E80" s="31">
        <v>322</v>
      </c>
      <c r="F80" s="52">
        <v>148</v>
      </c>
      <c r="G80" s="52">
        <v>15.4</v>
      </c>
      <c r="H80" s="52">
        <v>14.7</v>
      </c>
      <c r="I80" s="52">
        <v>0</v>
      </c>
      <c r="J80" s="52">
        <v>0</v>
      </c>
      <c r="K80" s="52">
        <v>0.7</v>
      </c>
      <c r="L80" s="52">
        <v>112.3</v>
      </c>
      <c r="M80" s="84">
        <v>129</v>
      </c>
      <c r="N80" s="49"/>
      <c r="O80" s="35" t="s">
        <v>164</v>
      </c>
    </row>
    <row r="81" spans="1:18" ht="31.95" customHeight="1">
      <c r="A81" s="29">
        <v>54</v>
      </c>
      <c r="B81" s="30">
        <v>71</v>
      </c>
      <c r="C81" s="68" t="s">
        <v>49</v>
      </c>
      <c r="D81" s="31">
        <v>27</v>
      </c>
      <c r="E81" s="31">
        <v>320</v>
      </c>
      <c r="F81" s="52">
        <v>684.9</v>
      </c>
      <c r="G81" s="52">
        <v>97</v>
      </c>
      <c r="H81" s="52">
        <v>89.4</v>
      </c>
      <c r="I81" s="52">
        <v>7.6</v>
      </c>
      <c r="J81" s="52">
        <v>0</v>
      </c>
      <c r="K81" s="52">
        <v>0</v>
      </c>
      <c r="L81" s="52">
        <v>376.7</v>
      </c>
      <c r="M81" s="84">
        <v>562</v>
      </c>
      <c r="N81" s="49"/>
      <c r="O81" s="35" t="s">
        <v>167</v>
      </c>
    </row>
    <row r="82" spans="1:18" ht="66.599999999999994" customHeight="1">
      <c r="A82" s="29">
        <v>55</v>
      </c>
      <c r="B82" s="30">
        <v>72</v>
      </c>
      <c r="C82" s="68" t="s">
        <v>165</v>
      </c>
      <c r="D82" s="31">
        <v>27</v>
      </c>
      <c r="E82" s="31">
        <v>319</v>
      </c>
      <c r="F82" s="52">
        <v>125</v>
      </c>
      <c r="G82" s="52">
        <v>40.1</v>
      </c>
      <c r="H82" s="52">
        <v>40.1</v>
      </c>
      <c r="I82" s="52">
        <v>0</v>
      </c>
      <c r="J82" s="52">
        <v>0</v>
      </c>
      <c r="K82" s="52">
        <v>0</v>
      </c>
      <c r="L82" s="52">
        <v>0</v>
      </c>
      <c r="M82" s="84">
        <v>63</v>
      </c>
      <c r="N82" s="49"/>
      <c r="O82" s="35" t="s">
        <v>166</v>
      </c>
      <c r="P82" s="108"/>
      <c r="Q82" s="108"/>
      <c r="R82" s="108"/>
    </row>
    <row r="83" spans="1:18" ht="31.95" customHeight="1">
      <c r="A83" s="29">
        <v>56</v>
      </c>
      <c r="B83" s="30">
        <v>73</v>
      </c>
      <c r="C83" s="68" t="s">
        <v>47</v>
      </c>
      <c r="D83" s="31">
        <v>27</v>
      </c>
      <c r="E83" s="31">
        <v>316</v>
      </c>
      <c r="F83" s="52">
        <v>730.2</v>
      </c>
      <c r="G83" s="52">
        <v>127.2</v>
      </c>
      <c r="H83" s="52">
        <v>60</v>
      </c>
      <c r="I83" s="52">
        <v>60.8</v>
      </c>
      <c r="J83" s="52">
        <v>0</v>
      </c>
      <c r="K83" s="52">
        <v>6.4</v>
      </c>
      <c r="L83" s="52">
        <v>216.8</v>
      </c>
      <c r="M83" s="84">
        <v>600</v>
      </c>
      <c r="N83" s="49"/>
      <c r="O83" s="35" t="s">
        <v>168</v>
      </c>
    </row>
    <row r="84" spans="1:18" ht="31.95" customHeight="1">
      <c r="A84" s="29">
        <v>57</v>
      </c>
      <c r="B84" s="30">
        <v>74</v>
      </c>
      <c r="C84" s="35" t="s">
        <v>99</v>
      </c>
      <c r="D84" s="27">
        <v>27</v>
      </c>
      <c r="E84" s="27">
        <v>313</v>
      </c>
      <c r="F84" s="48"/>
      <c r="G84" s="48"/>
      <c r="H84" s="48"/>
      <c r="I84" s="48"/>
      <c r="J84" s="48"/>
      <c r="K84" s="48"/>
      <c r="L84" s="49">
        <f t="shared" ref="L84:L95" si="1">F84-G84</f>
        <v>0</v>
      </c>
      <c r="M84" s="109"/>
      <c r="N84" s="28"/>
      <c r="O84" s="116" t="s">
        <v>161</v>
      </c>
    </row>
    <row r="85" spans="1:18" ht="31.95" customHeight="1">
      <c r="A85" s="29">
        <v>58</v>
      </c>
      <c r="B85" s="30">
        <v>76</v>
      </c>
      <c r="C85" s="35" t="s">
        <v>52</v>
      </c>
      <c r="D85" s="27">
        <v>27</v>
      </c>
      <c r="E85" s="27">
        <v>311</v>
      </c>
      <c r="F85" s="48">
        <v>881.5</v>
      </c>
      <c r="G85" s="48">
        <v>33.1</v>
      </c>
      <c r="H85" s="48">
        <v>33.1</v>
      </c>
      <c r="I85" s="48">
        <v>0</v>
      </c>
      <c r="J85" s="48">
        <v>0</v>
      </c>
      <c r="K85" s="48">
        <v>0</v>
      </c>
      <c r="L85" s="49">
        <f t="shared" si="1"/>
        <v>848.4</v>
      </c>
      <c r="M85" s="84">
        <v>321</v>
      </c>
      <c r="N85" s="49"/>
      <c r="O85" s="35" t="s">
        <v>162</v>
      </c>
    </row>
    <row r="86" spans="1:18" s="8" customFormat="1" ht="31.95" customHeight="1">
      <c r="A86" s="586" t="s">
        <v>189</v>
      </c>
      <c r="B86" s="587"/>
      <c r="C86" s="588"/>
      <c r="D86" s="26"/>
      <c r="E86" s="26"/>
      <c r="F86" s="98"/>
      <c r="G86" s="98">
        <f>SUM(G16:G85)</f>
        <v>7712.2000000000007</v>
      </c>
      <c r="H86" s="137">
        <f>SUM(H16:H85)</f>
        <v>3601.2499999999991</v>
      </c>
      <c r="I86" s="137">
        <f>SUM(I16:I85)</f>
        <v>635.29999999999995</v>
      </c>
      <c r="J86" s="137">
        <f>SUM(J16:J85)</f>
        <v>0</v>
      </c>
      <c r="K86" s="137">
        <f>SUM(K16:K85)</f>
        <v>3475.6499999999992</v>
      </c>
      <c r="L86" s="98"/>
      <c r="M86" s="110"/>
      <c r="N86" s="102"/>
      <c r="O86" s="115"/>
    </row>
    <row r="87" spans="1:18" s="8" customFormat="1" ht="31.95" customHeight="1">
      <c r="A87" s="92" t="s">
        <v>101</v>
      </c>
      <c r="B87" s="601" t="s">
        <v>102</v>
      </c>
      <c r="C87" s="601"/>
      <c r="D87" s="601"/>
      <c r="E87" s="601"/>
      <c r="F87" s="601"/>
      <c r="G87" s="601"/>
      <c r="H87" s="601"/>
      <c r="I87" s="601"/>
      <c r="J87" s="601"/>
      <c r="K87" s="601"/>
      <c r="L87" s="601"/>
      <c r="M87" s="601"/>
      <c r="N87" s="601"/>
      <c r="O87" s="602"/>
    </row>
    <row r="88" spans="1:18" ht="31.95" customHeight="1">
      <c r="A88" s="29">
        <v>59</v>
      </c>
      <c r="B88" s="30">
        <v>94</v>
      </c>
      <c r="C88" s="35" t="s">
        <v>145</v>
      </c>
      <c r="D88" s="27">
        <v>26</v>
      </c>
      <c r="E88" s="27">
        <v>89</v>
      </c>
      <c r="F88" s="48">
        <v>233</v>
      </c>
      <c r="G88" s="48">
        <v>63.6</v>
      </c>
      <c r="H88" s="48">
        <v>0</v>
      </c>
      <c r="I88" s="48">
        <v>0.3</v>
      </c>
      <c r="J88" s="48">
        <v>0</v>
      </c>
      <c r="K88" s="48">
        <v>63.3</v>
      </c>
      <c r="L88" s="49">
        <f t="shared" si="1"/>
        <v>169.4</v>
      </c>
      <c r="M88" s="84">
        <v>143</v>
      </c>
      <c r="N88" s="49"/>
      <c r="O88" s="35"/>
    </row>
    <row r="89" spans="1:18" s="15" customFormat="1" ht="31.95" customHeight="1">
      <c r="A89" s="29">
        <v>60</v>
      </c>
      <c r="B89" s="82">
        <v>100</v>
      </c>
      <c r="C89" s="35" t="s">
        <v>107</v>
      </c>
      <c r="D89" s="29">
        <v>26</v>
      </c>
      <c r="E89" s="29">
        <v>73</v>
      </c>
      <c r="F89" s="49">
        <v>492.8</v>
      </c>
      <c r="G89" s="49">
        <v>164.2</v>
      </c>
      <c r="H89" s="49">
        <v>30.9</v>
      </c>
      <c r="I89" s="49">
        <v>0</v>
      </c>
      <c r="J89" s="49">
        <v>0</v>
      </c>
      <c r="K89" s="49">
        <v>133.30000000000001</v>
      </c>
      <c r="L89" s="49">
        <f t="shared" si="1"/>
        <v>328.6</v>
      </c>
      <c r="M89" s="84">
        <v>340</v>
      </c>
      <c r="N89" s="49"/>
      <c r="O89" s="35"/>
    </row>
    <row r="90" spans="1:18" ht="31.95" customHeight="1">
      <c r="A90" s="29">
        <v>61</v>
      </c>
      <c r="B90" s="30">
        <v>101</v>
      </c>
      <c r="C90" s="35" t="s">
        <v>149</v>
      </c>
      <c r="D90" s="27">
        <v>26</v>
      </c>
      <c r="E90" s="27">
        <v>72</v>
      </c>
      <c r="F90" s="48">
        <v>301.8</v>
      </c>
      <c r="G90" s="48">
        <v>164.8</v>
      </c>
      <c r="H90" s="48">
        <v>9</v>
      </c>
      <c r="I90" s="48">
        <v>0</v>
      </c>
      <c r="J90" s="48">
        <v>0</v>
      </c>
      <c r="K90" s="48">
        <v>155.80000000000001</v>
      </c>
      <c r="L90" s="49">
        <f t="shared" si="1"/>
        <v>137</v>
      </c>
      <c r="M90" s="84">
        <v>146</v>
      </c>
      <c r="N90" s="49"/>
      <c r="O90" s="35"/>
    </row>
    <row r="91" spans="1:18" ht="31.95" customHeight="1">
      <c r="A91" s="29">
        <v>62</v>
      </c>
      <c r="B91" s="30">
        <v>102</v>
      </c>
      <c r="C91" s="68" t="s">
        <v>46</v>
      </c>
      <c r="D91" s="31">
        <v>26</v>
      </c>
      <c r="E91" s="31">
        <v>71</v>
      </c>
      <c r="F91" s="52">
        <v>172.9</v>
      </c>
      <c r="G91" s="52">
        <v>62.4</v>
      </c>
      <c r="H91" s="52">
        <v>0.8</v>
      </c>
      <c r="I91" s="52">
        <v>0</v>
      </c>
      <c r="J91" s="52">
        <v>0</v>
      </c>
      <c r="K91" s="52">
        <v>61.6</v>
      </c>
      <c r="L91" s="52">
        <f t="shared" si="1"/>
        <v>110.5</v>
      </c>
      <c r="M91" s="84">
        <v>167</v>
      </c>
      <c r="N91" s="49"/>
      <c r="O91" s="35"/>
    </row>
    <row r="92" spans="1:18" ht="31.95" customHeight="1">
      <c r="A92" s="29">
        <v>63</v>
      </c>
      <c r="B92" s="30">
        <v>103</v>
      </c>
      <c r="C92" s="68" t="s">
        <v>119</v>
      </c>
      <c r="D92" s="31">
        <v>26</v>
      </c>
      <c r="E92" s="31">
        <v>70</v>
      </c>
      <c r="F92" s="52">
        <v>188.1</v>
      </c>
      <c r="G92" s="52">
        <v>37.4</v>
      </c>
      <c r="H92" s="52">
        <v>16.3</v>
      </c>
      <c r="I92" s="52">
        <v>0</v>
      </c>
      <c r="J92" s="52">
        <v>0</v>
      </c>
      <c r="K92" s="52">
        <v>21.1</v>
      </c>
      <c r="L92" s="52">
        <f>F92-G92</f>
        <v>150.69999999999999</v>
      </c>
      <c r="M92" s="84"/>
      <c r="N92" s="49"/>
      <c r="O92" s="35"/>
    </row>
    <row r="93" spans="1:18" ht="31.95" customHeight="1">
      <c r="A93" s="29">
        <v>64</v>
      </c>
      <c r="B93" s="30">
        <v>104</v>
      </c>
      <c r="C93" s="68" t="s">
        <v>19</v>
      </c>
      <c r="D93" s="31">
        <v>26</v>
      </c>
      <c r="E93" s="31">
        <v>61</v>
      </c>
      <c r="F93" s="52">
        <v>220</v>
      </c>
      <c r="G93" s="52">
        <v>56.4</v>
      </c>
      <c r="H93" s="52">
        <v>0</v>
      </c>
      <c r="I93" s="52">
        <v>1.8</v>
      </c>
      <c r="J93" s="52">
        <v>0</v>
      </c>
      <c r="K93" s="52">
        <v>54.6</v>
      </c>
      <c r="L93" s="52">
        <f>F93-G93</f>
        <v>163.6</v>
      </c>
      <c r="M93" s="84"/>
      <c r="N93" s="49"/>
      <c r="O93" s="35"/>
    </row>
    <row r="94" spans="1:18" ht="31.95" customHeight="1">
      <c r="A94" s="29">
        <v>65</v>
      </c>
      <c r="B94" s="30">
        <v>105</v>
      </c>
      <c r="C94" s="68" t="s">
        <v>118</v>
      </c>
      <c r="D94" s="31">
        <v>26</v>
      </c>
      <c r="E94" s="31">
        <v>62</v>
      </c>
      <c r="F94" s="52">
        <v>210.8</v>
      </c>
      <c r="G94" s="52">
        <v>47</v>
      </c>
      <c r="H94" s="52">
        <v>2.2000000000000002</v>
      </c>
      <c r="I94" s="52">
        <v>0</v>
      </c>
      <c r="J94" s="52">
        <v>0</v>
      </c>
      <c r="K94" s="52">
        <v>44.8</v>
      </c>
      <c r="L94" s="52">
        <f t="shared" si="1"/>
        <v>163.80000000000001</v>
      </c>
      <c r="M94" s="84"/>
      <c r="N94" s="49"/>
      <c r="O94" s="35"/>
    </row>
    <row r="95" spans="1:18" ht="31.95" customHeight="1">
      <c r="A95" s="29">
        <v>66</v>
      </c>
      <c r="B95" s="82">
        <v>106</v>
      </c>
      <c r="C95" s="75" t="s">
        <v>35</v>
      </c>
      <c r="D95" s="31">
        <v>26</v>
      </c>
      <c r="E95" s="31">
        <v>63</v>
      </c>
      <c r="F95" s="52">
        <v>475.2</v>
      </c>
      <c r="G95" s="52">
        <v>114.9</v>
      </c>
      <c r="H95" s="52">
        <v>17.7</v>
      </c>
      <c r="I95" s="52">
        <v>0</v>
      </c>
      <c r="J95" s="52">
        <v>0</v>
      </c>
      <c r="K95" s="52">
        <v>97.2</v>
      </c>
      <c r="L95" s="52">
        <f t="shared" si="1"/>
        <v>360.29999999999995</v>
      </c>
      <c r="M95" s="84"/>
      <c r="N95" s="49"/>
      <c r="O95" s="35"/>
    </row>
    <row r="96" spans="1:18" ht="31.95" customHeight="1">
      <c r="A96" s="29">
        <v>67</v>
      </c>
      <c r="B96" s="30">
        <v>108</v>
      </c>
      <c r="C96" s="68" t="s">
        <v>116</v>
      </c>
      <c r="D96" s="31">
        <v>26</v>
      </c>
      <c r="E96" s="31">
        <v>64</v>
      </c>
      <c r="F96" s="52">
        <v>231.2</v>
      </c>
      <c r="G96" s="52">
        <v>51.2</v>
      </c>
      <c r="H96" s="52">
        <v>10.5</v>
      </c>
      <c r="I96" s="52">
        <v>0</v>
      </c>
      <c r="J96" s="52">
        <v>0</v>
      </c>
      <c r="K96" s="52">
        <v>40.700000000000003</v>
      </c>
      <c r="L96" s="52">
        <f>F96-G96</f>
        <v>180</v>
      </c>
      <c r="M96" s="84"/>
      <c r="N96" s="49"/>
      <c r="O96" s="35"/>
    </row>
    <row r="97" spans="1:15" ht="31.95" customHeight="1">
      <c r="A97" s="29">
        <v>68</v>
      </c>
      <c r="B97" s="83">
        <v>109</v>
      </c>
      <c r="C97" s="68" t="s">
        <v>115</v>
      </c>
      <c r="D97" s="31">
        <v>26</v>
      </c>
      <c r="E97" s="31">
        <v>65</v>
      </c>
      <c r="F97" s="52">
        <v>242.7</v>
      </c>
      <c r="G97" s="52">
        <v>55.1</v>
      </c>
      <c r="H97" s="52">
        <v>5</v>
      </c>
      <c r="I97" s="52">
        <v>0</v>
      </c>
      <c r="J97" s="52">
        <v>0</v>
      </c>
      <c r="K97" s="52">
        <v>50.1</v>
      </c>
      <c r="L97" s="52">
        <f>F97-G97</f>
        <v>187.6</v>
      </c>
      <c r="M97" s="84"/>
      <c r="N97" s="49"/>
      <c r="O97" s="35"/>
    </row>
    <row r="98" spans="1:15" ht="31.95" customHeight="1">
      <c r="A98" s="29">
        <v>69</v>
      </c>
      <c r="B98" s="30">
        <v>110</v>
      </c>
      <c r="C98" s="68" t="s">
        <v>34</v>
      </c>
      <c r="D98" s="31">
        <v>26</v>
      </c>
      <c r="E98" s="31">
        <v>67</v>
      </c>
      <c r="F98" s="52">
        <v>225.5</v>
      </c>
      <c r="G98" s="52">
        <v>47</v>
      </c>
      <c r="H98" s="52">
        <v>6</v>
      </c>
      <c r="I98" s="52">
        <v>0</v>
      </c>
      <c r="J98" s="52">
        <v>0</v>
      </c>
      <c r="K98" s="52">
        <v>41</v>
      </c>
      <c r="L98" s="52">
        <f t="shared" ref="L98:L117" si="2">F98-G98</f>
        <v>178.5</v>
      </c>
      <c r="M98" s="84"/>
      <c r="N98" s="49"/>
      <c r="O98" s="35"/>
    </row>
    <row r="99" spans="1:15" ht="31.95" customHeight="1">
      <c r="A99" s="29">
        <v>70</v>
      </c>
      <c r="B99" s="83">
        <v>111</v>
      </c>
      <c r="C99" s="68" t="s">
        <v>37</v>
      </c>
      <c r="D99" s="31">
        <v>26</v>
      </c>
      <c r="E99" s="31">
        <v>68</v>
      </c>
      <c r="F99" s="52">
        <v>202.8</v>
      </c>
      <c r="G99" s="52">
        <v>41.5</v>
      </c>
      <c r="H99" s="52">
        <v>5.7</v>
      </c>
      <c r="I99" s="52">
        <v>0</v>
      </c>
      <c r="J99" s="52">
        <v>0</v>
      </c>
      <c r="K99" s="52">
        <v>35.799999999999997</v>
      </c>
      <c r="L99" s="52">
        <f t="shared" si="2"/>
        <v>161.30000000000001</v>
      </c>
      <c r="M99" s="84"/>
      <c r="N99" s="49"/>
      <c r="O99" s="35"/>
    </row>
    <row r="100" spans="1:15" ht="31.95" customHeight="1">
      <c r="A100" s="29">
        <v>71</v>
      </c>
      <c r="B100" s="30">
        <v>112</v>
      </c>
      <c r="C100" s="68" t="s">
        <v>21</v>
      </c>
      <c r="D100" s="31">
        <v>26</v>
      </c>
      <c r="E100" s="31">
        <v>69</v>
      </c>
      <c r="F100" s="52">
        <v>199.7</v>
      </c>
      <c r="G100" s="52">
        <v>39.9</v>
      </c>
      <c r="H100" s="52">
        <v>7.2</v>
      </c>
      <c r="I100" s="52">
        <v>0</v>
      </c>
      <c r="J100" s="52">
        <v>0</v>
      </c>
      <c r="K100" s="52">
        <v>32.700000000000003</v>
      </c>
      <c r="L100" s="52">
        <f t="shared" si="2"/>
        <v>159.79999999999998</v>
      </c>
      <c r="M100" s="84"/>
      <c r="N100" s="49"/>
      <c r="O100" s="35"/>
    </row>
    <row r="101" spans="1:15" ht="31.95" customHeight="1">
      <c r="A101" s="29">
        <v>72</v>
      </c>
      <c r="B101" s="30">
        <v>114</v>
      </c>
      <c r="C101" s="68" t="s">
        <v>22</v>
      </c>
      <c r="D101" s="31">
        <v>26</v>
      </c>
      <c r="E101" s="31">
        <v>50</v>
      </c>
      <c r="F101" s="52">
        <v>440.2</v>
      </c>
      <c r="G101" s="52">
        <v>79.2</v>
      </c>
      <c r="H101" s="52">
        <v>8.1999999999999993</v>
      </c>
      <c r="I101" s="52">
        <v>0</v>
      </c>
      <c r="J101" s="52">
        <v>0</v>
      </c>
      <c r="K101" s="52">
        <v>71</v>
      </c>
      <c r="L101" s="52">
        <f>F101-G101</f>
        <v>361</v>
      </c>
      <c r="M101" s="84"/>
      <c r="N101" s="49"/>
      <c r="O101" s="35"/>
    </row>
    <row r="102" spans="1:15" ht="31.95" customHeight="1">
      <c r="A102" s="29">
        <v>73</v>
      </c>
      <c r="B102" s="83">
        <v>115</v>
      </c>
      <c r="C102" s="35" t="s">
        <v>23</v>
      </c>
      <c r="D102" s="27">
        <v>26</v>
      </c>
      <c r="E102" s="27">
        <v>49</v>
      </c>
      <c r="F102" s="48">
        <v>385.7</v>
      </c>
      <c r="G102" s="48">
        <v>58.7</v>
      </c>
      <c r="H102" s="48">
        <v>0</v>
      </c>
      <c r="I102" s="48">
        <v>7.4</v>
      </c>
      <c r="J102" s="48">
        <v>0</v>
      </c>
      <c r="K102" s="48">
        <v>51.3</v>
      </c>
      <c r="L102" s="49">
        <f t="shared" si="2"/>
        <v>327</v>
      </c>
      <c r="M102" s="84"/>
      <c r="N102" s="49"/>
      <c r="O102" s="35"/>
    </row>
    <row r="103" spans="1:15" ht="31.95" customHeight="1">
      <c r="A103" s="29">
        <v>74</v>
      </c>
      <c r="B103" s="30">
        <v>116</v>
      </c>
      <c r="C103" s="68" t="s">
        <v>114</v>
      </c>
      <c r="D103" s="31">
        <v>26</v>
      </c>
      <c r="E103" s="31">
        <v>48</v>
      </c>
      <c r="F103" s="52">
        <v>483.6</v>
      </c>
      <c r="G103" s="52">
        <v>65.7</v>
      </c>
      <c r="H103" s="52">
        <v>8.5</v>
      </c>
      <c r="I103" s="52">
        <v>0</v>
      </c>
      <c r="J103" s="52">
        <v>0</v>
      </c>
      <c r="K103" s="52">
        <v>57.2</v>
      </c>
      <c r="L103" s="52">
        <f t="shared" si="2"/>
        <v>417.90000000000003</v>
      </c>
      <c r="M103" s="84"/>
      <c r="N103" s="49"/>
      <c r="O103" s="35"/>
    </row>
    <row r="104" spans="1:15" ht="31.95" customHeight="1">
      <c r="A104" s="517">
        <v>75</v>
      </c>
      <c r="B104" s="598">
        <v>117</v>
      </c>
      <c r="C104" s="603" t="s">
        <v>150</v>
      </c>
      <c r="D104" s="27">
        <v>26</v>
      </c>
      <c r="E104" s="27">
        <v>17</v>
      </c>
      <c r="F104" s="48">
        <v>645.9</v>
      </c>
      <c r="G104" s="48">
        <v>54</v>
      </c>
      <c r="H104" s="48">
        <v>8</v>
      </c>
      <c r="I104" s="48">
        <v>0</v>
      </c>
      <c r="J104" s="48">
        <v>0</v>
      </c>
      <c r="K104" s="48">
        <v>46</v>
      </c>
      <c r="L104" s="49">
        <f t="shared" si="2"/>
        <v>591.9</v>
      </c>
      <c r="M104" s="84">
        <v>599</v>
      </c>
      <c r="N104" s="49"/>
      <c r="O104" s="35"/>
    </row>
    <row r="105" spans="1:15" ht="31.95" customHeight="1">
      <c r="A105" s="517"/>
      <c r="B105" s="598"/>
      <c r="C105" s="604"/>
      <c r="D105" s="27">
        <v>26</v>
      </c>
      <c r="E105" s="27">
        <v>47</v>
      </c>
      <c r="F105" s="48">
        <v>1656.2</v>
      </c>
      <c r="G105" s="48">
        <v>42.3</v>
      </c>
      <c r="H105" s="48">
        <v>8.5</v>
      </c>
      <c r="I105" s="48">
        <v>0</v>
      </c>
      <c r="J105" s="48">
        <v>0</v>
      </c>
      <c r="K105" s="48">
        <v>33.799999999999997</v>
      </c>
      <c r="L105" s="49">
        <f t="shared" si="2"/>
        <v>1613.9</v>
      </c>
      <c r="M105" s="84">
        <v>301</v>
      </c>
      <c r="N105" s="49"/>
      <c r="O105" s="35"/>
    </row>
    <row r="106" spans="1:15" ht="31.95" customHeight="1">
      <c r="A106" s="29">
        <v>76</v>
      </c>
      <c r="B106" s="30">
        <v>119</v>
      </c>
      <c r="C106" s="68" t="s">
        <v>33</v>
      </c>
      <c r="D106" s="31">
        <v>26</v>
      </c>
      <c r="E106" s="31">
        <v>45</v>
      </c>
      <c r="F106" s="52">
        <v>501</v>
      </c>
      <c r="G106" s="52">
        <v>117.6</v>
      </c>
      <c r="H106" s="52">
        <v>117.6</v>
      </c>
      <c r="I106" s="52">
        <v>0</v>
      </c>
      <c r="J106" s="52">
        <v>0</v>
      </c>
      <c r="K106" s="52">
        <v>0</v>
      </c>
      <c r="L106" s="52">
        <v>0</v>
      </c>
      <c r="M106" s="84"/>
      <c r="N106" s="49"/>
      <c r="O106" s="35"/>
    </row>
    <row r="107" spans="1:15" ht="31.95" customHeight="1">
      <c r="A107" s="29">
        <v>77</v>
      </c>
      <c r="B107" s="30">
        <v>120</v>
      </c>
      <c r="C107" s="68" t="s">
        <v>44</v>
      </c>
      <c r="D107" s="31">
        <v>26</v>
      </c>
      <c r="E107" s="31">
        <v>44</v>
      </c>
      <c r="F107" s="52">
        <v>459.9</v>
      </c>
      <c r="G107" s="52">
        <v>113.6</v>
      </c>
      <c r="H107" s="52">
        <v>113.6</v>
      </c>
      <c r="I107" s="52">
        <v>0</v>
      </c>
      <c r="J107" s="52">
        <v>0</v>
      </c>
      <c r="K107" s="52">
        <v>0</v>
      </c>
      <c r="L107" s="52">
        <f t="shared" si="2"/>
        <v>346.29999999999995</v>
      </c>
      <c r="M107" s="84">
        <v>200.9</v>
      </c>
      <c r="N107" s="49"/>
      <c r="O107" s="35" t="s">
        <v>160</v>
      </c>
    </row>
    <row r="108" spans="1:15" ht="31.95" customHeight="1">
      <c r="A108" s="29">
        <v>78</v>
      </c>
      <c r="B108" s="30">
        <v>121</v>
      </c>
      <c r="C108" s="68" t="s">
        <v>36</v>
      </c>
      <c r="D108" s="31">
        <v>26</v>
      </c>
      <c r="E108" s="31">
        <v>43</v>
      </c>
      <c r="F108" s="52">
        <v>413.1</v>
      </c>
      <c r="G108" s="52">
        <v>96.4</v>
      </c>
      <c r="H108" s="52">
        <v>54.4</v>
      </c>
      <c r="I108" s="52">
        <v>42</v>
      </c>
      <c r="J108" s="52">
        <v>0</v>
      </c>
      <c r="K108" s="52">
        <v>0</v>
      </c>
      <c r="L108" s="52">
        <f>F108-G108</f>
        <v>316.70000000000005</v>
      </c>
      <c r="M108" s="84"/>
      <c r="N108" s="49"/>
      <c r="O108" s="35"/>
    </row>
    <row r="109" spans="1:15" ht="31.95" customHeight="1">
      <c r="A109" s="29">
        <v>79</v>
      </c>
      <c r="B109" s="30">
        <v>124</v>
      </c>
      <c r="C109" s="68" t="s">
        <v>151</v>
      </c>
      <c r="D109" s="27">
        <v>26</v>
      </c>
      <c r="E109" s="27">
        <v>39</v>
      </c>
      <c r="F109" s="48">
        <v>359.8</v>
      </c>
      <c r="G109" s="48">
        <v>111.3</v>
      </c>
      <c r="H109" s="48">
        <v>15.6</v>
      </c>
      <c r="I109" s="48">
        <v>0</v>
      </c>
      <c r="J109" s="48">
        <v>0</v>
      </c>
      <c r="K109" s="48">
        <v>95.7</v>
      </c>
      <c r="L109" s="49">
        <f t="shared" si="2"/>
        <v>248.5</v>
      </c>
      <c r="M109" s="84">
        <v>236</v>
      </c>
      <c r="N109" s="49"/>
      <c r="O109" s="35"/>
    </row>
    <row r="110" spans="1:15" ht="31.95" customHeight="1">
      <c r="A110" s="29">
        <v>80</v>
      </c>
      <c r="B110" s="30">
        <v>125</v>
      </c>
      <c r="C110" s="68" t="s">
        <v>152</v>
      </c>
      <c r="D110" s="27">
        <v>26</v>
      </c>
      <c r="E110" s="27">
        <v>38</v>
      </c>
      <c r="F110" s="48">
        <v>315.8</v>
      </c>
      <c r="G110" s="48">
        <v>95.7</v>
      </c>
      <c r="H110" s="48">
        <v>13.6</v>
      </c>
      <c r="I110" s="48">
        <v>0</v>
      </c>
      <c r="J110" s="48">
        <v>0</v>
      </c>
      <c r="K110" s="48">
        <v>82.1</v>
      </c>
      <c r="L110" s="49">
        <f t="shared" si="2"/>
        <v>220.10000000000002</v>
      </c>
      <c r="M110" s="84">
        <v>118.7</v>
      </c>
      <c r="N110" s="49"/>
      <c r="O110" s="35"/>
    </row>
    <row r="111" spans="1:15" ht="31.95" customHeight="1">
      <c r="A111" s="29">
        <v>81</v>
      </c>
      <c r="B111" s="30">
        <v>128</v>
      </c>
      <c r="C111" s="68" t="s">
        <v>154</v>
      </c>
      <c r="D111" s="31">
        <v>26</v>
      </c>
      <c r="E111" s="31">
        <v>35</v>
      </c>
      <c r="F111" s="52">
        <v>316.89999999999998</v>
      </c>
      <c r="G111" s="52">
        <v>101.6</v>
      </c>
      <c r="H111" s="52">
        <v>13.1</v>
      </c>
      <c r="I111" s="52">
        <v>0</v>
      </c>
      <c r="J111" s="52">
        <v>0</v>
      </c>
      <c r="K111" s="52">
        <v>88.5</v>
      </c>
      <c r="L111" s="52">
        <f t="shared" si="2"/>
        <v>215.29999999999998</v>
      </c>
      <c r="M111" s="84">
        <v>200</v>
      </c>
      <c r="N111" s="49"/>
      <c r="O111" s="35"/>
    </row>
    <row r="112" spans="1:15" ht="31.95" customHeight="1">
      <c r="A112" s="29">
        <v>82</v>
      </c>
      <c r="B112" s="30">
        <v>131</v>
      </c>
      <c r="C112" s="68" t="s">
        <v>155</v>
      </c>
      <c r="D112" s="31">
        <v>26</v>
      </c>
      <c r="E112" s="31">
        <v>32</v>
      </c>
      <c r="F112" s="52">
        <v>199</v>
      </c>
      <c r="G112" s="52">
        <v>80.5</v>
      </c>
      <c r="H112" s="52">
        <v>27.1</v>
      </c>
      <c r="I112" s="52">
        <v>0</v>
      </c>
      <c r="J112" s="52">
        <v>0</v>
      </c>
      <c r="K112" s="52">
        <v>53.4</v>
      </c>
      <c r="L112" s="52">
        <f t="shared" si="2"/>
        <v>118.5</v>
      </c>
      <c r="M112" s="84">
        <v>142</v>
      </c>
      <c r="N112" s="49"/>
      <c r="O112" s="35"/>
    </row>
    <row r="113" spans="1:15" ht="31.95" customHeight="1">
      <c r="A113" s="29">
        <v>83</v>
      </c>
      <c r="B113" s="30">
        <v>132</v>
      </c>
      <c r="C113" s="68" t="s">
        <v>156</v>
      </c>
      <c r="D113" s="31">
        <v>26</v>
      </c>
      <c r="E113" s="31">
        <v>31</v>
      </c>
      <c r="F113" s="52">
        <v>249.2</v>
      </c>
      <c r="G113" s="52">
        <v>104.8</v>
      </c>
      <c r="H113" s="52">
        <v>33.700000000000003</v>
      </c>
      <c r="I113" s="52">
        <v>0</v>
      </c>
      <c r="J113" s="52">
        <v>0</v>
      </c>
      <c r="K113" s="52">
        <v>71.099999999999994</v>
      </c>
      <c r="L113" s="52">
        <f t="shared" si="2"/>
        <v>144.39999999999998</v>
      </c>
      <c r="M113" s="84">
        <v>165</v>
      </c>
      <c r="N113" s="49"/>
      <c r="O113" s="35"/>
    </row>
    <row r="114" spans="1:15" ht="31.95" customHeight="1">
      <c r="A114" s="29">
        <v>84</v>
      </c>
      <c r="B114" s="30">
        <v>133</v>
      </c>
      <c r="C114" s="68" t="s">
        <v>157</v>
      </c>
      <c r="D114" s="31">
        <v>26</v>
      </c>
      <c r="E114" s="31">
        <v>30</v>
      </c>
      <c r="F114" s="52">
        <v>242.9</v>
      </c>
      <c r="G114" s="52">
        <v>100.8</v>
      </c>
      <c r="H114" s="52">
        <v>100.8</v>
      </c>
      <c r="I114" s="52">
        <v>0</v>
      </c>
      <c r="J114" s="52">
        <v>0</v>
      </c>
      <c r="K114" s="52">
        <v>0</v>
      </c>
      <c r="L114" s="52">
        <f t="shared" si="2"/>
        <v>142.10000000000002</v>
      </c>
      <c r="M114" s="84">
        <v>200</v>
      </c>
      <c r="N114" s="49"/>
      <c r="O114" s="35"/>
    </row>
    <row r="115" spans="1:15" ht="31.95" customHeight="1">
      <c r="A115" s="29">
        <v>85</v>
      </c>
      <c r="B115" s="30">
        <v>134</v>
      </c>
      <c r="C115" s="68" t="s">
        <v>158</v>
      </c>
      <c r="D115" s="31">
        <v>26</v>
      </c>
      <c r="E115" s="31">
        <v>29</v>
      </c>
      <c r="F115" s="52">
        <v>233</v>
      </c>
      <c r="G115" s="52">
        <v>106.4</v>
      </c>
      <c r="H115" s="52">
        <v>73.400000000000006</v>
      </c>
      <c r="I115" s="52">
        <v>33</v>
      </c>
      <c r="J115" s="52">
        <v>0</v>
      </c>
      <c r="K115" s="52">
        <v>0</v>
      </c>
      <c r="L115" s="52">
        <f t="shared" si="2"/>
        <v>126.6</v>
      </c>
      <c r="M115" s="84">
        <v>233</v>
      </c>
      <c r="N115" s="49"/>
      <c r="O115" s="35"/>
    </row>
    <row r="116" spans="1:15" ht="31.95" customHeight="1">
      <c r="A116" s="517">
        <v>86</v>
      </c>
      <c r="B116" s="518">
        <v>135</v>
      </c>
      <c r="C116" s="603" t="s">
        <v>135</v>
      </c>
      <c r="D116" s="27">
        <v>26</v>
      </c>
      <c r="E116" s="27">
        <v>18</v>
      </c>
      <c r="F116" s="48">
        <v>207.6</v>
      </c>
      <c r="G116" s="48">
        <v>76.8</v>
      </c>
      <c r="H116" s="48">
        <v>28.8</v>
      </c>
      <c r="I116" s="48">
        <v>0</v>
      </c>
      <c r="J116" s="48">
        <v>0</v>
      </c>
      <c r="K116" s="48">
        <v>48</v>
      </c>
      <c r="L116" s="49">
        <f t="shared" si="2"/>
        <v>130.80000000000001</v>
      </c>
      <c r="M116" s="84"/>
      <c r="N116" s="49"/>
      <c r="O116" s="35"/>
    </row>
    <row r="117" spans="1:15" ht="31.95" customHeight="1">
      <c r="A117" s="517"/>
      <c r="B117" s="519"/>
      <c r="C117" s="604"/>
      <c r="D117" s="27">
        <v>26</v>
      </c>
      <c r="E117" s="27">
        <v>98</v>
      </c>
      <c r="F117" s="48">
        <v>198.8</v>
      </c>
      <c r="G117" s="48">
        <v>81.7</v>
      </c>
      <c r="H117" s="48">
        <v>0</v>
      </c>
      <c r="I117" s="48">
        <v>29.7</v>
      </c>
      <c r="J117" s="48">
        <v>0</v>
      </c>
      <c r="K117" s="48">
        <v>52</v>
      </c>
      <c r="L117" s="49">
        <f t="shared" si="2"/>
        <v>117.10000000000001</v>
      </c>
      <c r="M117" s="84"/>
      <c r="N117" s="49"/>
      <c r="O117" s="35"/>
    </row>
    <row r="118" spans="1:15" s="8" customFormat="1" ht="31.95" customHeight="1">
      <c r="A118" s="586" t="s">
        <v>190</v>
      </c>
      <c r="B118" s="587"/>
      <c r="C118" s="588"/>
      <c r="D118" s="26"/>
      <c r="E118" s="26"/>
      <c r="F118" s="100"/>
      <c r="G118" s="98">
        <f>SUM(G88:G117)</f>
        <v>2432.5</v>
      </c>
      <c r="H118" s="98">
        <f t="shared" ref="H118:K118" si="3">SUM(H88:H117)</f>
        <v>736.2</v>
      </c>
      <c r="I118" s="98">
        <f t="shared" si="3"/>
        <v>114.2</v>
      </c>
      <c r="J118" s="98">
        <f t="shared" si="3"/>
        <v>0</v>
      </c>
      <c r="K118" s="98">
        <f t="shared" si="3"/>
        <v>1582.1000000000001</v>
      </c>
      <c r="L118" s="101"/>
      <c r="M118" s="110"/>
      <c r="N118" s="102"/>
      <c r="O118" s="115"/>
    </row>
    <row r="119" spans="1:15" s="8" customFormat="1" ht="30" customHeight="1">
      <c r="A119" s="586" t="s">
        <v>191</v>
      </c>
      <c r="B119" s="587"/>
      <c r="C119" s="588"/>
      <c r="D119" s="26"/>
      <c r="E119" s="26"/>
      <c r="F119" s="100"/>
      <c r="G119" s="137">
        <f>G118+G86</f>
        <v>10144.700000000001</v>
      </c>
      <c r="H119" s="137">
        <f t="shared" ref="H119:K119" si="4">H118+H86</f>
        <v>4337.4499999999989</v>
      </c>
      <c r="I119" s="137">
        <f t="shared" si="4"/>
        <v>749.5</v>
      </c>
      <c r="J119" s="137">
        <f t="shared" si="4"/>
        <v>0</v>
      </c>
      <c r="K119" s="137">
        <f t="shared" si="4"/>
        <v>5057.7499999999991</v>
      </c>
      <c r="L119" s="101"/>
      <c r="M119" s="102"/>
      <c r="N119" s="102"/>
      <c r="O119" s="115"/>
    </row>
    <row r="122" spans="1:15">
      <c r="A122" s="135" t="s">
        <v>201</v>
      </c>
      <c r="B122" s="135"/>
      <c r="C122" s="135"/>
      <c r="D122" s="135" t="s">
        <v>206</v>
      </c>
      <c r="E122" s="135"/>
      <c r="F122" s="135"/>
      <c r="G122" s="608">
        <f>H119*32000000</f>
        <v>138798399999.99997</v>
      </c>
      <c r="H122" s="608"/>
      <c r="I122" s="608"/>
      <c r="J122" s="608"/>
      <c r="K122" s="608"/>
      <c r="L122" s="15"/>
      <c r="M122" s="15"/>
      <c r="N122" s="15"/>
      <c r="O122" s="15"/>
    </row>
    <row r="123" spans="1:15">
      <c r="A123" s="605" t="s">
        <v>202</v>
      </c>
      <c r="B123" s="605"/>
      <c r="C123" s="605"/>
      <c r="D123" s="607" t="s">
        <v>207</v>
      </c>
      <c r="E123" s="607"/>
      <c r="F123" s="607"/>
      <c r="G123" s="608">
        <f>I119*80000</f>
        <v>59960000</v>
      </c>
      <c r="H123" s="608"/>
      <c r="I123" s="608"/>
      <c r="J123" s="608"/>
      <c r="K123" s="608"/>
    </row>
    <row r="124" spans="1:15">
      <c r="A124" s="605" t="s">
        <v>203</v>
      </c>
      <c r="B124" s="605"/>
      <c r="C124" s="605"/>
      <c r="G124" s="606">
        <f>G122+G123</f>
        <v>138858359999.99997</v>
      </c>
      <c r="H124" s="607"/>
      <c r="I124" s="607"/>
      <c r="J124" s="607"/>
      <c r="K124" s="607"/>
    </row>
  </sheetData>
  <mergeCells count="67">
    <mergeCell ref="A124:C124"/>
    <mergeCell ref="G124:K124"/>
    <mergeCell ref="G122:K122"/>
    <mergeCell ref="A123:C123"/>
    <mergeCell ref="G123:K123"/>
    <mergeCell ref="D123:F123"/>
    <mergeCell ref="A119:C119"/>
    <mergeCell ref="A49:A50"/>
    <mergeCell ref="C49:C50"/>
    <mergeCell ref="B49:B50"/>
    <mergeCell ref="A61:A62"/>
    <mergeCell ref="A118:C118"/>
    <mergeCell ref="A116:A117"/>
    <mergeCell ref="B116:B117"/>
    <mergeCell ref="C116:C117"/>
    <mergeCell ref="C61:C62"/>
    <mergeCell ref="A78:A79"/>
    <mergeCell ref="B78:B79"/>
    <mergeCell ref="C78:C79"/>
    <mergeCell ref="N11:N14"/>
    <mergeCell ref="B15:O15"/>
    <mergeCell ref="B87:O87"/>
    <mergeCell ref="A104:A105"/>
    <mergeCell ref="B104:B105"/>
    <mergeCell ref="C104:C105"/>
    <mergeCell ref="A63:A66"/>
    <mergeCell ref="B63:B66"/>
    <mergeCell ref="C63:C66"/>
    <mergeCell ref="A86:C86"/>
    <mergeCell ref="A59:A60"/>
    <mergeCell ref="B59:B60"/>
    <mergeCell ref="C59:C60"/>
    <mergeCell ref="B61:B62"/>
    <mergeCell ref="A31:A32"/>
    <mergeCell ref="B31:B32"/>
    <mergeCell ref="C31:C32"/>
    <mergeCell ref="A39:A41"/>
    <mergeCell ref="B39:B41"/>
    <mergeCell ref="C39:C41"/>
    <mergeCell ref="H13:H14"/>
    <mergeCell ref="J13:J14"/>
    <mergeCell ref="K13:K14"/>
    <mergeCell ref="A23:A25"/>
    <mergeCell ref="B23:B25"/>
    <mergeCell ref="C23:C25"/>
    <mergeCell ref="B8:O8"/>
    <mergeCell ref="B9:O9"/>
    <mergeCell ref="B10:O10"/>
    <mergeCell ref="A11:A14"/>
    <mergeCell ref="B11:B14"/>
    <mergeCell ref="C11:C14"/>
    <mergeCell ref="D11:D14"/>
    <mergeCell ref="E11:E14"/>
    <mergeCell ref="F11:F14"/>
    <mergeCell ref="G11:L11"/>
    <mergeCell ref="M11:M14"/>
    <mergeCell ref="O11:O14"/>
    <mergeCell ref="G12:G14"/>
    <mergeCell ref="H12:K12"/>
    <mergeCell ref="L12:L14"/>
    <mergeCell ref="I13:I14"/>
    <mergeCell ref="B7:O7"/>
    <mergeCell ref="B2:E2"/>
    <mergeCell ref="F2:O2"/>
    <mergeCell ref="B3:E3"/>
    <mergeCell ref="F3:O3"/>
    <mergeCell ref="F5:M5"/>
  </mergeCells>
  <pageMargins left="0" right="0" top="0.35433070866141703" bottom="0.35433070866141703" header="0.31496062992126" footer="0.31496062992126"/>
  <pageSetup paperSize="9" scale="90" orientation="landscape" r:id="rId1"/>
  <drawing r:id="rId2"/>
</worksheet>
</file>

<file path=xl/worksheets/sheet4.xml><?xml version="1.0" encoding="utf-8"?>
<worksheet xmlns="http://schemas.openxmlformats.org/spreadsheetml/2006/main" xmlns:r="http://schemas.openxmlformats.org/officeDocument/2006/relationships">
  <sheetPr codeName="Sheet4"/>
  <dimension ref="A1:O51"/>
  <sheetViews>
    <sheetView topLeftCell="A11" zoomScaleNormal="100" workbookViewId="0">
      <selection activeCell="A25" sqref="A25:XFD25"/>
    </sheetView>
  </sheetViews>
  <sheetFormatPr defaultColWidth="10" defaultRowHeight="15.6"/>
  <cols>
    <col min="1" max="1" width="5.6640625" style="14" customWidth="1"/>
    <col min="2" max="2" width="5.5546875" style="22" customWidth="1"/>
    <col min="3" max="3" width="21.33203125" style="42" customWidth="1"/>
    <col min="4" max="4" width="7.109375" style="21" customWidth="1"/>
    <col min="5" max="5" width="7.44140625" style="21" customWidth="1"/>
    <col min="6" max="6" width="8.33203125" style="56" customWidth="1"/>
    <col min="7" max="7" width="8.5546875" style="56" customWidth="1"/>
    <col min="8" max="8" width="6.88671875" style="56" customWidth="1"/>
    <col min="9" max="9" width="7.6640625" style="56" customWidth="1"/>
    <col min="10" max="10" width="6.88671875" style="56" customWidth="1"/>
    <col min="11" max="11" width="8.5546875" style="56" customWidth="1"/>
    <col min="12" max="12" width="8.88671875" style="22" customWidth="1"/>
    <col min="13" max="13" width="10.5546875" style="67" customWidth="1"/>
    <col min="14" max="14" width="23.88671875" style="67" customWidth="1"/>
    <col min="15" max="15" width="20" style="14" customWidth="1"/>
    <col min="16" max="16384" width="10" style="14"/>
  </cols>
  <sheetData>
    <row r="1" spans="1:15">
      <c r="B1" s="93"/>
      <c r="C1" s="39"/>
      <c r="D1" s="2"/>
      <c r="E1" s="2"/>
      <c r="F1" s="46"/>
      <c r="G1" s="46"/>
      <c r="H1" s="46"/>
      <c r="I1" s="46"/>
      <c r="J1" s="46"/>
      <c r="K1" s="46"/>
      <c r="L1" s="2"/>
      <c r="M1" s="61"/>
      <c r="N1" s="61"/>
      <c r="O1" s="6"/>
    </row>
    <row r="2" spans="1:15">
      <c r="B2" s="532" t="s">
        <v>8</v>
      </c>
      <c r="C2" s="532"/>
      <c r="D2" s="532"/>
      <c r="E2" s="532"/>
      <c r="F2" s="533" t="s">
        <v>7</v>
      </c>
      <c r="G2" s="533"/>
      <c r="H2" s="533"/>
      <c r="I2" s="533"/>
      <c r="J2" s="533"/>
      <c r="K2" s="533"/>
      <c r="L2" s="533"/>
      <c r="M2" s="533"/>
      <c r="N2" s="533"/>
      <c r="O2" s="533"/>
    </row>
    <row r="3" spans="1:15">
      <c r="B3" s="533" t="s">
        <v>6</v>
      </c>
      <c r="C3" s="533"/>
      <c r="D3" s="533"/>
      <c r="E3" s="533"/>
      <c r="F3" s="533" t="s">
        <v>5</v>
      </c>
      <c r="G3" s="533"/>
      <c r="H3" s="533"/>
      <c r="I3" s="533"/>
      <c r="J3" s="533"/>
      <c r="K3" s="533"/>
      <c r="L3" s="533"/>
      <c r="M3" s="533"/>
      <c r="N3" s="533"/>
      <c r="O3" s="533"/>
    </row>
    <row r="4" spans="1:15">
      <c r="B4" s="93"/>
      <c r="C4" s="39"/>
      <c r="D4" s="2"/>
      <c r="E4" s="2"/>
      <c r="F4" s="46"/>
      <c r="G4" s="46"/>
      <c r="H4" s="46"/>
      <c r="I4" s="46"/>
      <c r="J4" s="46"/>
      <c r="K4" s="46"/>
      <c r="L4" s="2"/>
      <c r="M4" s="61"/>
      <c r="N4" s="61"/>
      <c r="O4" s="6"/>
    </row>
    <row r="5" spans="1:15">
      <c r="B5" s="93"/>
      <c r="C5" s="39"/>
      <c r="D5" s="2"/>
      <c r="E5" s="2"/>
      <c r="F5" s="589" t="s">
        <v>227</v>
      </c>
      <c r="G5" s="589"/>
      <c r="H5" s="589"/>
      <c r="I5" s="589"/>
      <c r="J5" s="589"/>
      <c r="K5" s="589"/>
      <c r="L5" s="589"/>
      <c r="M5" s="589"/>
      <c r="N5" s="589"/>
      <c r="O5" s="23"/>
    </row>
    <row r="6" spans="1:15">
      <c r="B6" s="93"/>
      <c r="C6" s="39"/>
      <c r="D6" s="2"/>
      <c r="E6" s="2"/>
      <c r="F6" s="47"/>
      <c r="G6" s="47"/>
      <c r="H6" s="47"/>
      <c r="I6" s="47"/>
      <c r="J6" s="47"/>
      <c r="K6" s="47"/>
      <c r="L6" s="1"/>
      <c r="M6" s="62"/>
      <c r="N6" s="62"/>
      <c r="O6" s="7"/>
    </row>
    <row r="7" spans="1:15" ht="15.6" customHeight="1">
      <c r="B7" s="534" t="s">
        <v>226</v>
      </c>
      <c r="C7" s="534"/>
      <c r="D7" s="534"/>
      <c r="E7" s="534"/>
      <c r="F7" s="534"/>
      <c r="G7" s="534"/>
      <c r="H7" s="534"/>
      <c r="I7" s="534"/>
      <c r="J7" s="534"/>
      <c r="K7" s="534"/>
      <c r="L7" s="534"/>
      <c r="M7" s="534"/>
      <c r="N7" s="534"/>
      <c r="O7" s="534"/>
    </row>
    <row r="8" spans="1:15" ht="15.6" customHeight="1">
      <c r="B8" s="534" t="s">
        <v>16</v>
      </c>
      <c r="C8" s="534"/>
      <c r="D8" s="534"/>
      <c r="E8" s="534"/>
      <c r="F8" s="534"/>
      <c r="G8" s="534"/>
      <c r="H8" s="534"/>
      <c r="I8" s="534"/>
      <c r="J8" s="534"/>
      <c r="K8" s="534"/>
      <c r="L8" s="534"/>
      <c r="M8" s="534"/>
      <c r="N8" s="534"/>
      <c r="O8" s="534"/>
    </row>
    <row r="9" spans="1:15" ht="15.6" customHeight="1">
      <c r="B9" s="534" t="s">
        <v>26</v>
      </c>
      <c r="C9" s="534"/>
      <c r="D9" s="534"/>
      <c r="E9" s="534"/>
      <c r="F9" s="534"/>
      <c r="G9" s="534"/>
      <c r="H9" s="534"/>
      <c r="I9" s="534"/>
      <c r="J9" s="534"/>
      <c r="K9" s="534"/>
      <c r="L9" s="534"/>
      <c r="M9" s="534"/>
      <c r="N9" s="534"/>
      <c r="O9" s="534"/>
    </row>
    <row r="10" spans="1:15" ht="16.2">
      <c r="B10" s="545"/>
      <c r="C10" s="545"/>
      <c r="D10" s="545"/>
      <c r="E10" s="545"/>
      <c r="F10" s="545"/>
      <c r="G10" s="545"/>
      <c r="H10" s="545"/>
      <c r="I10" s="545"/>
      <c r="J10" s="545"/>
      <c r="K10" s="545"/>
      <c r="L10" s="545"/>
      <c r="M10" s="545"/>
      <c r="N10" s="545"/>
      <c r="O10" s="545"/>
    </row>
    <row r="11" spans="1:15" ht="15.6" customHeight="1">
      <c r="A11" s="529" t="s">
        <v>4</v>
      </c>
      <c r="B11" s="529" t="s">
        <v>188</v>
      </c>
      <c r="C11" s="529" t="s">
        <v>3</v>
      </c>
      <c r="D11" s="529" t="s">
        <v>1</v>
      </c>
      <c r="E11" s="529" t="s">
        <v>2</v>
      </c>
      <c r="F11" s="546" t="s">
        <v>0</v>
      </c>
      <c r="G11" s="514" t="s">
        <v>27</v>
      </c>
      <c r="H11" s="515"/>
      <c r="I11" s="515"/>
      <c r="J11" s="515"/>
      <c r="K11" s="515"/>
      <c r="L11" s="516"/>
      <c r="M11" s="550" t="s">
        <v>193</v>
      </c>
      <c r="N11" s="536" t="s">
        <v>57</v>
      </c>
      <c r="O11" s="536" t="s">
        <v>187</v>
      </c>
    </row>
    <row r="12" spans="1:15" ht="15.6" customHeight="1">
      <c r="A12" s="531"/>
      <c r="B12" s="531"/>
      <c r="C12" s="531"/>
      <c r="D12" s="531"/>
      <c r="E12" s="531"/>
      <c r="F12" s="546"/>
      <c r="G12" s="546" t="s">
        <v>32</v>
      </c>
      <c r="H12" s="546" t="s">
        <v>28</v>
      </c>
      <c r="I12" s="546"/>
      <c r="J12" s="546"/>
      <c r="K12" s="546"/>
      <c r="L12" s="547" t="s">
        <v>30</v>
      </c>
      <c r="M12" s="551"/>
      <c r="N12" s="537"/>
      <c r="O12" s="537"/>
    </row>
    <row r="13" spans="1:15" ht="15.6" customHeight="1">
      <c r="A13" s="531"/>
      <c r="B13" s="531"/>
      <c r="C13" s="531"/>
      <c r="D13" s="531"/>
      <c r="E13" s="531"/>
      <c r="F13" s="546"/>
      <c r="G13" s="546"/>
      <c r="H13" s="529" t="s">
        <v>13</v>
      </c>
      <c r="I13" s="529" t="s">
        <v>20</v>
      </c>
      <c r="J13" s="529" t="s">
        <v>53</v>
      </c>
      <c r="K13" s="529" t="s">
        <v>31</v>
      </c>
      <c r="L13" s="548"/>
      <c r="M13" s="551"/>
      <c r="N13" s="537"/>
      <c r="O13" s="537"/>
    </row>
    <row r="14" spans="1:15" s="8" customFormat="1" ht="49.2" customHeight="1">
      <c r="A14" s="530"/>
      <c r="B14" s="530"/>
      <c r="C14" s="530"/>
      <c r="D14" s="530"/>
      <c r="E14" s="530"/>
      <c r="F14" s="546"/>
      <c r="G14" s="546"/>
      <c r="H14" s="530"/>
      <c r="I14" s="530"/>
      <c r="J14" s="530"/>
      <c r="K14" s="530"/>
      <c r="L14" s="549"/>
      <c r="M14" s="552"/>
      <c r="N14" s="538"/>
      <c r="O14" s="538"/>
    </row>
    <row r="15" spans="1:15" s="8" customFormat="1" ht="32.4" customHeight="1">
      <c r="A15" s="92" t="s">
        <v>59</v>
      </c>
      <c r="B15" s="522" t="s">
        <v>60</v>
      </c>
      <c r="C15" s="523"/>
      <c r="D15" s="523"/>
      <c r="E15" s="523"/>
      <c r="F15" s="523"/>
      <c r="G15" s="523"/>
      <c r="H15" s="523"/>
      <c r="I15" s="523"/>
      <c r="J15" s="523"/>
      <c r="K15" s="523"/>
      <c r="L15" s="523"/>
      <c r="M15" s="523"/>
      <c r="N15" s="523"/>
      <c r="O15" s="583"/>
    </row>
    <row r="16" spans="1:15" s="15" customFormat="1" ht="32.4" customHeight="1">
      <c r="A16" s="29">
        <v>1</v>
      </c>
      <c r="B16" s="10">
        <v>12</v>
      </c>
      <c r="C16" s="33" t="s">
        <v>66</v>
      </c>
      <c r="D16" s="29">
        <v>28</v>
      </c>
      <c r="E16" s="29">
        <v>70</v>
      </c>
      <c r="F16" s="49">
        <v>387.7</v>
      </c>
      <c r="G16" s="49">
        <v>19.100000000000001</v>
      </c>
      <c r="H16" s="49">
        <v>0</v>
      </c>
      <c r="I16" s="49">
        <v>0</v>
      </c>
      <c r="J16" s="49">
        <v>0</v>
      </c>
      <c r="K16" s="49">
        <v>19.100000000000001</v>
      </c>
      <c r="L16" s="25">
        <f t="shared" ref="L16:L18" si="0">F16-G16</f>
        <v>368.59999999999997</v>
      </c>
      <c r="M16" s="49">
        <v>297</v>
      </c>
      <c r="N16" s="49"/>
      <c r="O16" s="74"/>
    </row>
    <row r="17" spans="1:15" s="15" customFormat="1" ht="32.4" customHeight="1">
      <c r="A17" s="517">
        <v>2</v>
      </c>
      <c r="B17" s="558">
        <v>37</v>
      </c>
      <c r="C17" s="525" t="s">
        <v>75</v>
      </c>
      <c r="D17" s="29">
        <v>27</v>
      </c>
      <c r="E17" s="29">
        <v>52</v>
      </c>
      <c r="F17" s="49">
        <v>571.29999999999995</v>
      </c>
      <c r="G17" s="49">
        <v>196.7</v>
      </c>
      <c r="H17" s="49">
        <v>0</v>
      </c>
      <c r="I17" s="49">
        <v>0</v>
      </c>
      <c r="J17" s="49">
        <v>0</v>
      </c>
      <c r="K17" s="49">
        <v>196.7</v>
      </c>
      <c r="L17" s="25">
        <f t="shared" si="0"/>
        <v>374.59999999999997</v>
      </c>
      <c r="M17" s="49"/>
      <c r="N17" s="49" t="s">
        <v>230</v>
      </c>
      <c r="O17" s="74"/>
    </row>
    <row r="18" spans="1:15" s="15" customFormat="1" ht="32.4" customHeight="1">
      <c r="A18" s="517"/>
      <c r="B18" s="558"/>
      <c r="C18" s="525"/>
      <c r="D18" s="29">
        <v>27</v>
      </c>
      <c r="E18" s="29">
        <v>53</v>
      </c>
      <c r="F18" s="49">
        <v>368.6</v>
      </c>
      <c r="G18" s="49">
        <v>84</v>
      </c>
      <c r="H18" s="49">
        <v>0</v>
      </c>
      <c r="I18" s="49">
        <v>0</v>
      </c>
      <c r="J18" s="49">
        <v>0</v>
      </c>
      <c r="K18" s="49">
        <v>84</v>
      </c>
      <c r="L18" s="25">
        <f t="shared" si="0"/>
        <v>284.60000000000002</v>
      </c>
      <c r="M18" s="49"/>
      <c r="N18" s="49" t="s">
        <v>230</v>
      </c>
      <c r="O18" s="74"/>
    </row>
    <row r="19" spans="1:15" s="135" customFormat="1" ht="32.4" customHeight="1">
      <c r="A19" s="610" t="s">
        <v>189</v>
      </c>
      <c r="B19" s="610"/>
      <c r="C19" s="610"/>
      <c r="D19" s="92"/>
      <c r="E19" s="92"/>
      <c r="F19" s="102"/>
      <c r="G19" s="102">
        <f>SUM(G16:G18)</f>
        <v>299.79999999999995</v>
      </c>
      <c r="H19" s="102">
        <f t="shared" ref="H19:K19" si="1">SUM(H16:H18)</f>
        <v>0</v>
      </c>
      <c r="I19" s="102">
        <f t="shared" si="1"/>
        <v>0</v>
      </c>
      <c r="J19" s="102">
        <f t="shared" si="1"/>
        <v>0</v>
      </c>
      <c r="K19" s="102">
        <f t="shared" si="1"/>
        <v>299.79999999999995</v>
      </c>
      <c r="L19" s="117"/>
      <c r="M19" s="102"/>
      <c r="N19" s="102"/>
      <c r="O19" s="161"/>
    </row>
    <row r="20" spans="1:15" s="135" customFormat="1" ht="32.4" customHeight="1">
      <c r="A20" s="92" t="s">
        <v>101</v>
      </c>
      <c r="B20" s="611" t="s">
        <v>102</v>
      </c>
      <c r="C20" s="612"/>
      <c r="D20" s="612"/>
      <c r="E20" s="612"/>
      <c r="F20" s="612"/>
      <c r="G20" s="612"/>
      <c r="H20" s="612"/>
      <c r="I20" s="612"/>
      <c r="J20" s="612"/>
      <c r="K20" s="612"/>
      <c r="L20" s="612"/>
      <c r="M20" s="612"/>
      <c r="N20" s="612"/>
      <c r="O20" s="613"/>
    </row>
    <row r="21" spans="1:15" s="15" customFormat="1" ht="32.4" customHeight="1">
      <c r="A21" s="29">
        <v>3</v>
      </c>
      <c r="B21" s="10">
        <v>77</v>
      </c>
      <c r="C21" s="68" t="s">
        <v>43</v>
      </c>
      <c r="D21" s="31">
        <v>26</v>
      </c>
      <c r="E21" s="31">
        <v>193</v>
      </c>
      <c r="F21" s="97">
        <v>325.8</v>
      </c>
      <c r="G21" s="97">
        <v>26.2</v>
      </c>
      <c r="H21" s="49">
        <v>0</v>
      </c>
      <c r="I21" s="49">
        <v>0</v>
      </c>
      <c r="J21" s="49">
        <v>0</v>
      </c>
      <c r="K21" s="97">
        <v>26.2</v>
      </c>
      <c r="L21" s="32">
        <f>F21-G21</f>
        <v>299.60000000000002</v>
      </c>
      <c r="M21" s="49">
        <v>152</v>
      </c>
      <c r="N21" s="49"/>
      <c r="O21" s="74"/>
    </row>
    <row r="22" spans="1:15" s="15" customFormat="1" ht="32.4" customHeight="1">
      <c r="A22" s="29">
        <v>4</v>
      </c>
      <c r="B22" s="10">
        <v>78</v>
      </c>
      <c r="C22" s="33" t="s">
        <v>18</v>
      </c>
      <c r="D22" s="29">
        <v>25</v>
      </c>
      <c r="E22" s="29">
        <v>194</v>
      </c>
      <c r="F22" s="49">
        <v>165.2</v>
      </c>
      <c r="G22" s="49">
        <v>29.1</v>
      </c>
      <c r="H22" s="49">
        <v>0</v>
      </c>
      <c r="I22" s="49">
        <v>0</v>
      </c>
      <c r="J22" s="49">
        <v>0</v>
      </c>
      <c r="K22" s="49">
        <v>29.1</v>
      </c>
      <c r="L22" s="25">
        <f t="shared" ref="L22:L43" si="2">F22-G22</f>
        <v>136.1</v>
      </c>
      <c r="M22" s="49">
        <v>98</v>
      </c>
      <c r="N22" s="49"/>
      <c r="O22" s="74"/>
    </row>
    <row r="23" spans="1:15" s="15" customFormat="1" ht="32.4" customHeight="1">
      <c r="A23" s="29">
        <v>5</v>
      </c>
      <c r="B23" s="10">
        <v>79</v>
      </c>
      <c r="C23" s="68" t="s">
        <v>40</v>
      </c>
      <c r="D23" s="31">
        <v>25</v>
      </c>
      <c r="E23" s="31">
        <v>195</v>
      </c>
      <c r="F23" s="52">
        <v>263</v>
      </c>
      <c r="G23" s="52">
        <v>16.5</v>
      </c>
      <c r="H23" s="52">
        <v>0</v>
      </c>
      <c r="I23" s="52">
        <v>0</v>
      </c>
      <c r="J23" s="52">
        <v>0</v>
      </c>
      <c r="K23" s="52">
        <v>16.5</v>
      </c>
      <c r="L23" s="32">
        <f t="shared" si="2"/>
        <v>246.5</v>
      </c>
      <c r="M23" s="49"/>
      <c r="N23" s="49" t="s">
        <v>229</v>
      </c>
      <c r="O23" s="74"/>
    </row>
    <row r="24" spans="1:15" s="15" customFormat="1" ht="32.4" customHeight="1">
      <c r="A24" s="29">
        <v>6</v>
      </c>
      <c r="B24" s="10">
        <v>81</v>
      </c>
      <c r="C24" s="68" t="s">
        <v>136</v>
      </c>
      <c r="D24" s="29">
        <v>25</v>
      </c>
      <c r="E24" s="29">
        <v>197</v>
      </c>
      <c r="F24" s="49">
        <v>267.10000000000002</v>
      </c>
      <c r="G24" s="49">
        <v>11.1</v>
      </c>
      <c r="H24" s="49">
        <v>0</v>
      </c>
      <c r="I24" s="49">
        <v>0</v>
      </c>
      <c r="J24" s="49">
        <v>0</v>
      </c>
      <c r="K24" s="49">
        <v>11.1</v>
      </c>
      <c r="L24" s="25">
        <f t="shared" si="2"/>
        <v>256</v>
      </c>
      <c r="M24" s="49">
        <v>180</v>
      </c>
      <c r="N24" s="49"/>
      <c r="O24" s="74"/>
    </row>
    <row r="25" spans="1:15" s="15" customFormat="1" ht="32.4" customHeight="1">
      <c r="A25" s="29">
        <v>7</v>
      </c>
      <c r="B25" s="10">
        <v>82</v>
      </c>
      <c r="C25" s="68" t="s">
        <v>41</v>
      </c>
      <c r="D25" s="31">
        <v>25</v>
      </c>
      <c r="E25" s="31">
        <v>198</v>
      </c>
      <c r="F25" s="52">
        <v>297.39999999999998</v>
      </c>
      <c r="G25" s="52">
        <v>16</v>
      </c>
      <c r="H25" s="52">
        <v>0</v>
      </c>
      <c r="I25" s="52">
        <v>0</v>
      </c>
      <c r="J25" s="52">
        <v>0</v>
      </c>
      <c r="K25" s="52">
        <v>16</v>
      </c>
      <c r="L25" s="32">
        <f t="shared" si="2"/>
        <v>281.39999999999998</v>
      </c>
      <c r="M25" s="49"/>
      <c r="N25" s="49"/>
      <c r="O25" s="74"/>
    </row>
    <row r="26" spans="1:15" s="15" customFormat="1" ht="32.4" customHeight="1">
      <c r="A26" s="29">
        <v>8</v>
      </c>
      <c r="B26" s="10">
        <v>83</v>
      </c>
      <c r="C26" s="68" t="s">
        <v>117</v>
      </c>
      <c r="D26" s="31">
        <v>25</v>
      </c>
      <c r="E26" s="31">
        <v>199</v>
      </c>
      <c r="F26" s="52">
        <v>328.7</v>
      </c>
      <c r="G26" s="52">
        <v>11.6</v>
      </c>
      <c r="H26" s="52">
        <v>0</v>
      </c>
      <c r="I26" s="52">
        <v>0</v>
      </c>
      <c r="J26" s="52">
        <v>0</v>
      </c>
      <c r="K26" s="52">
        <v>11.6</v>
      </c>
      <c r="L26" s="32">
        <f>F26-G26</f>
        <v>317.09999999999997</v>
      </c>
      <c r="M26" s="49"/>
      <c r="N26" s="49"/>
      <c r="O26" s="74"/>
    </row>
    <row r="27" spans="1:15" s="15" customFormat="1" ht="32.4" customHeight="1">
      <c r="A27" s="29">
        <v>9</v>
      </c>
      <c r="B27" s="10">
        <v>84</v>
      </c>
      <c r="C27" s="68" t="s">
        <v>137</v>
      </c>
      <c r="D27" s="29">
        <v>26</v>
      </c>
      <c r="E27" s="29">
        <v>78</v>
      </c>
      <c r="F27" s="49">
        <v>251.4</v>
      </c>
      <c r="G27" s="49">
        <v>1.1000000000000001</v>
      </c>
      <c r="H27" s="49">
        <v>0</v>
      </c>
      <c r="I27" s="49">
        <v>0</v>
      </c>
      <c r="J27" s="49">
        <v>0</v>
      </c>
      <c r="K27" s="49">
        <v>1.1000000000000001</v>
      </c>
      <c r="L27" s="25">
        <f t="shared" si="2"/>
        <v>250.3</v>
      </c>
      <c r="M27" s="49">
        <v>156</v>
      </c>
      <c r="N27" s="49"/>
      <c r="O27" s="74"/>
    </row>
    <row r="28" spans="1:15" s="15" customFormat="1" ht="32.4" customHeight="1">
      <c r="A28" s="29">
        <v>10</v>
      </c>
      <c r="B28" s="10">
        <v>85</v>
      </c>
      <c r="C28" s="35" t="s">
        <v>104</v>
      </c>
      <c r="D28" s="29">
        <v>26</v>
      </c>
      <c r="E28" s="29">
        <v>79</v>
      </c>
      <c r="F28" s="49">
        <v>250.2</v>
      </c>
      <c r="G28" s="49">
        <v>6.2</v>
      </c>
      <c r="H28" s="49">
        <v>0</v>
      </c>
      <c r="I28" s="49">
        <v>0</v>
      </c>
      <c r="J28" s="49">
        <v>0</v>
      </c>
      <c r="K28" s="49">
        <v>6.2</v>
      </c>
      <c r="L28" s="25">
        <f t="shared" si="2"/>
        <v>244</v>
      </c>
      <c r="M28" s="49">
        <v>190</v>
      </c>
      <c r="N28" s="49"/>
      <c r="O28" s="74"/>
    </row>
    <row r="29" spans="1:15" s="15" customFormat="1" ht="32.4" customHeight="1">
      <c r="A29" s="29">
        <v>11</v>
      </c>
      <c r="B29" s="10">
        <v>86</v>
      </c>
      <c r="C29" s="35" t="s">
        <v>105</v>
      </c>
      <c r="D29" s="29">
        <v>26</v>
      </c>
      <c r="E29" s="29">
        <v>80</v>
      </c>
      <c r="F29" s="49">
        <v>262.7</v>
      </c>
      <c r="G29" s="49">
        <v>14.8</v>
      </c>
      <c r="H29" s="49">
        <v>0</v>
      </c>
      <c r="I29" s="49">
        <v>0</v>
      </c>
      <c r="J29" s="49">
        <v>0</v>
      </c>
      <c r="K29" s="49">
        <v>14.8</v>
      </c>
      <c r="L29" s="25">
        <f t="shared" si="2"/>
        <v>247.89999999999998</v>
      </c>
      <c r="M29" s="49">
        <v>187</v>
      </c>
      <c r="N29" s="49"/>
      <c r="O29" s="74"/>
    </row>
    <row r="30" spans="1:15" s="15" customFormat="1" ht="32.4" customHeight="1">
      <c r="A30" s="29">
        <v>12</v>
      </c>
      <c r="B30" s="10">
        <v>87</v>
      </c>
      <c r="C30" s="35" t="s">
        <v>138</v>
      </c>
      <c r="D30" s="29">
        <v>26</v>
      </c>
      <c r="E30" s="29">
        <v>81</v>
      </c>
      <c r="F30" s="49">
        <v>260</v>
      </c>
      <c r="G30" s="49">
        <v>18.3</v>
      </c>
      <c r="H30" s="49">
        <v>0</v>
      </c>
      <c r="I30" s="49">
        <v>0</v>
      </c>
      <c r="J30" s="49">
        <v>0</v>
      </c>
      <c r="K30" s="49">
        <v>18.3</v>
      </c>
      <c r="L30" s="25">
        <f t="shared" si="2"/>
        <v>241.7</v>
      </c>
      <c r="M30" s="49">
        <v>183</v>
      </c>
      <c r="N30" s="49"/>
      <c r="O30" s="74"/>
    </row>
    <row r="31" spans="1:15" s="15" customFormat="1" ht="32.4" customHeight="1">
      <c r="A31" s="29">
        <v>13</v>
      </c>
      <c r="B31" s="10">
        <v>88</v>
      </c>
      <c r="C31" s="35" t="s">
        <v>139</v>
      </c>
      <c r="D31" s="29">
        <v>26</v>
      </c>
      <c r="E31" s="29">
        <v>82</v>
      </c>
      <c r="F31" s="49">
        <v>315.5</v>
      </c>
      <c r="G31" s="49">
        <v>30.8</v>
      </c>
      <c r="H31" s="49">
        <v>0</v>
      </c>
      <c r="I31" s="49">
        <v>0</v>
      </c>
      <c r="J31" s="49">
        <v>0</v>
      </c>
      <c r="K31" s="49">
        <v>30.8</v>
      </c>
      <c r="L31" s="25">
        <f t="shared" si="2"/>
        <v>284.7</v>
      </c>
      <c r="M31" s="49">
        <v>205.5</v>
      </c>
      <c r="N31" s="49"/>
      <c r="O31" s="74" t="s">
        <v>197</v>
      </c>
    </row>
    <row r="32" spans="1:15" s="15" customFormat="1" ht="32.4" customHeight="1">
      <c r="A32" s="517">
        <v>14</v>
      </c>
      <c r="B32" s="558">
        <v>89</v>
      </c>
      <c r="C32" s="609" t="s">
        <v>42</v>
      </c>
      <c r="D32" s="31">
        <v>26</v>
      </c>
      <c r="E32" s="31">
        <v>85</v>
      </c>
      <c r="F32" s="52">
        <v>243.9</v>
      </c>
      <c r="G32" s="52">
        <v>28.8</v>
      </c>
      <c r="H32" s="52">
        <v>0</v>
      </c>
      <c r="I32" s="52">
        <v>0</v>
      </c>
      <c r="J32" s="52">
        <v>0</v>
      </c>
      <c r="K32" s="52">
        <v>28.8</v>
      </c>
      <c r="L32" s="32">
        <f t="shared" si="2"/>
        <v>215.1</v>
      </c>
      <c r="M32" s="49">
        <v>175.3</v>
      </c>
      <c r="N32" s="49"/>
      <c r="O32" s="74" t="s">
        <v>196</v>
      </c>
    </row>
    <row r="33" spans="1:15" s="15" customFormat="1" ht="32.4" customHeight="1">
      <c r="A33" s="517"/>
      <c r="B33" s="558"/>
      <c r="C33" s="609"/>
      <c r="D33" s="31">
        <v>26</v>
      </c>
      <c r="E33" s="31">
        <v>83</v>
      </c>
      <c r="F33" s="97">
        <v>253.9</v>
      </c>
      <c r="G33" s="97">
        <v>28.1</v>
      </c>
      <c r="H33" s="52">
        <v>0</v>
      </c>
      <c r="I33" s="52">
        <v>0</v>
      </c>
      <c r="J33" s="52">
        <v>0</v>
      </c>
      <c r="K33" s="97">
        <v>28.1</v>
      </c>
      <c r="L33" s="32">
        <f t="shared" si="2"/>
        <v>225.8</v>
      </c>
      <c r="M33" s="49"/>
      <c r="N33" s="49"/>
      <c r="O33" s="74"/>
    </row>
    <row r="34" spans="1:15" s="15" customFormat="1" ht="32.4" customHeight="1">
      <c r="A34" s="29">
        <v>15</v>
      </c>
      <c r="B34" s="10">
        <v>90</v>
      </c>
      <c r="C34" s="68" t="s">
        <v>39</v>
      </c>
      <c r="D34" s="31">
        <v>26</v>
      </c>
      <c r="E34" s="31">
        <v>84</v>
      </c>
      <c r="F34" s="52">
        <v>263</v>
      </c>
      <c r="G34" s="52">
        <v>35.200000000000003</v>
      </c>
      <c r="H34" s="52">
        <v>0</v>
      </c>
      <c r="I34" s="52">
        <v>0</v>
      </c>
      <c r="J34" s="52">
        <v>0</v>
      </c>
      <c r="K34" s="52">
        <v>35.200000000000003</v>
      </c>
      <c r="L34" s="32">
        <f t="shared" si="2"/>
        <v>227.8</v>
      </c>
      <c r="M34" s="49"/>
      <c r="N34" s="49"/>
      <c r="O34" s="74"/>
    </row>
    <row r="35" spans="1:15" s="15" customFormat="1" ht="32.4" customHeight="1">
      <c r="A35" s="29">
        <v>16</v>
      </c>
      <c r="B35" s="10">
        <v>91</v>
      </c>
      <c r="C35" s="35" t="s">
        <v>141</v>
      </c>
      <c r="D35" s="29">
        <v>26</v>
      </c>
      <c r="E35" s="29">
        <v>99</v>
      </c>
      <c r="F35" s="49">
        <v>222.8</v>
      </c>
      <c r="G35" s="49">
        <v>35.299999999999997</v>
      </c>
      <c r="H35" s="49">
        <v>0</v>
      </c>
      <c r="I35" s="49">
        <v>0</v>
      </c>
      <c r="J35" s="49">
        <v>0</v>
      </c>
      <c r="K35" s="49">
        <v>35.299999999999997</v>
      </c>
      <c r="L35" s="25">
        <f t="shared" si="2"/>
        <v>187.5</v>
      </c>
      <c r="M35" s="49">
        <v>116.6</v>
      </c>
      <c r="N35" s="49"/>
      <c r="O35" s="74" t="s">
        <v>195</v>
      </c>
    </row>
    <row r="36" spans="1:15" s="15" customFormat="1" ht="32.4" customHeight="1">
      <c r="A36" s="29">
        <v>17</v>
      </c>
      <c r="B36" s="10">
        <v>92</v>
      </c>
      <c r="C36" s="35" t="s">
        <v>143</v>
      </c>
      <c r="D36" s="29">
        <v>26</v>
      </c>
      <c r="E36" s="29">
        <v>102</v>
      </c>
      <c r="F36" s="49">
        <v>218.3</v>
      </c>
      <c r="G36" s="49">
        <v>40.299999999999997</v>
      </c>
      <c r="H36" s="49">
        <v>0</v>
      </c>
      <c r="I36" s="49">
        <v>0</v>
      </c>
      <c r="J36" s="49">
        <v>0</v>
      </c>
      <c r="K36" s="49">
        <v>40.299999999999997</v>
      </c>
      <c r="L36" s="25">
        <f t="shared" si="2"/>
        <v>178</v>
      </c>
      <c r="M36" s="49">
        <v>115</v>
      </c>
      <c r="N36" s="49"/>
      <c r="O36" s="74"/>
    </row>
    <row r="37" spans="1:15" s="15" customFormat="1" ht="32.4" customHeight="1">
      <c r="A37" s="29">
        <v>18</v>
      </c>
      <c r="B37" s="10">
        <v>93</v>
      </c>
      <c r="C37" s="35" t="s">
        <v>144</v>
      </c>
      <c r="D37" s="29">
        <v>26</v>
      </c>
      <c r="E37" s="29">
        <v>87</v>
      </c>
      <c r="F37" s="49">
        <v>326.2</v>
      </c>
      <c r="G37" s="49">
        <v>83.5</v>
      </c>
      <c r="H37" s="49">
        <v>0</v>
      </c>
      <c r="I37" s="49">
        <v>0</v>
      </c>
      <c r="J37" s="49">
        <v>0</v>
      </c>
      <c r="K37" s="49">
        <v>83.5</v>
      </c>
      <c r="L37" s="25">
        <f t="shared" si="2"/>
        <v>242.7</v>
      </c>
      <c r="M37" s="49">
        <v>130</v>
      </c>
      <c r="N37" s="49"/>
      <c r="O37" s="74"/>
    </row>
    <row r="38" spans="1:15" s="15" customFormat="1" ht="32.4" customHeight="1">
      <c r="A38" s="29">
        <v>19</v>
      </c>
      <c r="B38" s="10">
        <v>95</v>
      </c>
      <c r="C38" s="35" t="s">
        <v>146</v>
      </c>
      <c r="D38" s="29">
        <v>26</v>
      </c>
      <c r="E38" s="29">
        <v>90</v>
      </c>
      <c r="F38" s="49">
        <v>217.5</v>
      </c>
      <c r="G38" s="49">
        <v>54.2</v>
      </c>
      <c r="H38" s="49">
        <v>0</v>
      </c>
      <c r="I38" s="49">
        <v>0</v>
      </c>
      <c r="J38" s="49">
        <v>0</v>
      </c>
      <c r="K38" s="49">
        <v>54.2</v>
      </c>
      <c r="L38" s="25">
        <f t="shared" si="2"/>
        <v>163.30000000000001</v>
      </c>
      <c r="M38" s="49">
        <v>125</v>
      </c>
      <c r="N38" s="49"/>
      <c r="O38" s="74" t="s">
        <v>194</v>
      </c>
    </row>
    <row r="39" spans="1:15" s="15" customFormat="1" ht="32.4" customHeight="1">
      <c r="A39" s="29">
        <v>20</v>
      </c>
      <c r="B39" s="10">
        <v>96</v>
      </c>
      <c r="C39" s="35" t="s">
        <v>148</v>
      </c>
      <c r="D39" s="29">
        <v>26</v>
      </c>
      <c r="E39" s="29">
        <v>91</v>
      </c>
      <c r="F39" s="49">
        <v>178.4</v>
      </c>
      <c r="G39" s="49">
        <v>42.5</v>
      </c>
      <c r="H39" s="49">
        <v>0</v>
      </c>
      <c r="I39" s="49">
        <v>0</v>
      </c>
      <c r="J39" s="49">
        <v>0</v>
      </c>
      <c r="K39" s="49">
        <v>42.5</v>
      </c>
      <c r="L39" s="25">
        <f t="shared" si="2"/>
        <v>135.9</v>
      </c>
      <c r="M39" s="49">
        <v>130</v>
      </c>
      <c r="N39" s="49"/>
      <c r="O39" s="74"/>
    </row>
    <row r="40" spans="1:15" s="15" customFormat="1" ht="32.4" customHeight="1">
      <c r="A40" s="29">
        <v>21</v>
      </c>
      <c r="B40" s="10">
        <v>97</v>
      </c>
      <c r="C40" s="35" t="s">
        <v>106</v>
      </c>
      <c r="D40" s="29">
        <v>26</v>
      </c>
      <c r="E40" s="29">
        <v>77</v>
      </c>
      <c r="F40" s="49">
        <v>203.4</v>
      </c>
      <c r="G40" s="49">
        <v>44.8</v>
      </c>
      <c r="H40" s="49">
        <v>0</v>
      </c>
      <c r="I40" s="49">
        <v>0</v>
      </c>
      <c r="J40" s="49">
        <v>0</v>
      </c>
      <c r="K40" s="49">
        <v>44.8</v>
      </c>
      <c r="L40" s="25">
        <f t="shared" si="2"/>
        <v>158.60000000000002</v>
      </c>
      <c r="M40" s="49">
        <v>129</v>
      </c>
      <c r="N40" s="49"/>
      <c r="O40" s="74"/>
    </row>
    <row r="41" spans="1:15" s="15" customFormat="1" ht="50.4" customHeight="1">
      <c r="A41" s="29">
        <v>22</v>
      </c>
      <c r="B41" s="10">
        <v>98</v>
      </c>
      <c r="C41" s="68" t="s">
        <v>38</v>
      </c>
      <c r="D41" s="31">
        <v>26</v>
      </c>
      <c r="E41" s="31">
        <v>76</v>
      </c>
      <c r="F41" s="52">
        <v>198.6</v>
      </c>
      <c r="G41" s="52">
        <v>45.7</v>
      </c>
      <c r="H41" s="52">
        <v>0</v>
      </c>
      <c r="I41" s="52">
        <v>0</v>
      </c>
      <c r="J41" s="52">
        <v>0</v>
      </c>
      <c r="K41" s="52">
        <v>45.7</v>
      </c>
      <c r="L41" s="32">
        <f t="shared" si="2"/>
        <v>152.89999999999998</v>
      </c>
      <c r="M41" s="49"/>
      <c r="N41" s="49"/>
      <c r="O41" s="74"/>
    </row>
    <row r="42" spans="1:15" s="15" customFormat="1" ht="32.4" customHeight="1">
      <c r="A42" s="29">
        <v>23</v>
      </c>
      <c r="B42" s="10">
        <v>99</v>
      </c>
      <c r="C42" s="68" t="s">
        <v>55</v>
      </c>
      <c r="D42" s="31">
        <v>26</v>
      </c>
      <c r="E42" s="31">
        <v>75</v>
      </c>
      <c r="F42" s="52">
        <v>263.2</v>
      </c>
      <c r="G42" s="52">
        <v>55.9</v>
      </c>
      <c r="H42" s="52">
        <v>0</v>
      </c>
      <c r="I42" s="52">
        <v>0</v>
      </c>
      <c r="J42" s="52">
        <v>0</v>
      </c>
      <c r="K42" s="52">
        <v>55.9</v>
      </c>
      <c r="L42" s="32">
        <f t="shared" si="2"/>
        <v>207.29999999999998</v>
      </c>
      <c r="M42" s="49"/>
      <c r="N42" s="49"/>
      <c r="O42" s="74"/>
    </row>
    <row r="43" spans="1:15" s="15" customFormat="1" ht="32.4" customHeight="1">
      <c r="A43" s="29">
        <v>24</v>
      </c>
      <c r="B43" s="10">
        <v>100</v>
      </c>
      <c r="C43" s="74" t="s">
        <v>107</v>
      </c>
      <c r="D43" s="29">
        <v>26</v>
      </c>
      <c r="E43" s="29">
        <v>74</v>
      </c>
      <c r="F43" s="49">
        <v>464.6</v>
      </c>
      <c r="G43" s="49">
        <v>129</v>
      </c>
      <c r="H43" s="49">
        <v>0</v>
      </c>
      <c r="I43" s="49">
        <v>0</v>
      </c>
      <c r="J43" s="49">
        <v>0</v>
      </c>
      <c r="K43" s="49">
        <v>129</v>
      </c>
      <c r="L43" s="25">
        <f t="shared" si="2"/>
        <v>335.6</v>
      </c>
      <c r="M43" s="49">
        <v>329</v>
      </c>
      <c r="N43" s="49" t="s">
        <v>228</v>
      </c>
      <c r="O43" s="74"/>
    </row>
    <row r="44" spans="1:15" s="15" customFormat="1" ht="32.4" customHeight="1">
      <c r="A44" s="29">
        <v>25</v>
      </c>
      <c r="B44" s="10">
        <v>107</v>
      </c>
      <c r="C44" s="74" t="s">
        <v>225</v>
      </c>
      <c r="D44" s="29"/>
      <c r="E44" s="29"/>
      <c r="F44" s="49"/>
      <c r="G44" s="49"/>
      <c r="H44" s="49"/>
      <c r="I44" s="49"/>
      <c r="J44" s="49"/>
      <c r="K44" s="49"/>
      <c r="L44" s="25"/>
      <c r="M44" s="49"/>
      <c r="N44" s="49" t="s">
        <v>231</v>
      </c>
      <c r="O44" s="74"/>
    </row>
    <row r="45" spans="1:15" s="15" customFormat="1" ht="32.4" customHeight="1">
      <c r="A45" s="29">
        <v>26</v>
      </c>
      <c r="B45" s="10">
        <v>126</v>
      </c>
      <c r="C45" s="68" t="s">
        <v>153</v>
      </c>
      <c r="D45" s="29">
        <v>26</v>
      </c>
      <c r="E45" s="29">
        <v>37</v>
      </c>
      <c r="F45" s="49">
        <v>319.8</v>
      </c>
      <c r="G45" s="49">
        <v>105.9</v>
      </c>
      <c r="H45" s="49">
        <v>0</v>
      </c>
      <c r="I45" s="49">
        <v>0</v>
      </c>
      <c r="J45" s="49">
        <v>0</v>
      </c>
      <c r="K45" s="49">
        <v>105.9</v>
      </c>
      <c r="L45" s="25">
        <f t="shared" ref="L45:L47" si="3">F45-G45</f>
        <v>213.9</v>
      </c>
      <c r="M45" s="49">
        <v>204</v>
      </c>
      <c r="N45" s="49"/>
      <c r="O45" s="74"/>
    </row>
    <row r="46" spans="1:15" s="15" customFormat="1" ht="32.4" customHeight="1">
      <c r="A46" s="29">
        <v>27</v>
      </c>
      <c r="B46" s="10">
        <v>127</v>
      </c>
      <c r="C46" s="68" t="s">
        <v>24</v>
      </c>
      <c r="D46" s="31">
        <v>26</v>
      </c>
      <c r="E46" s="31">
        <v>36</v>
      </c>
      <c r="F46" s="52">
        <v>302.8</v>
      </c>
      <c r="G46" s="52">
        <v>106</v>
      </c>
      <c r="H46" s="52">
        <v>0</v>
      </c>
      <c r="I46" s="52">
        <v>0</v>
      </c>
      <c r="J46" s="52">
        <v>0</v>
      </c>
      <c r="K46" s="52">
        <v>106</v>
      </c>
      <c r="L46" s="32">
        <f t="shared" si="3"/>
        <v>196.8</v>
      </c>
      <c r="M46" s="49">
        <v>185.1</v>
      </c>
      <c r="N46" s="49"/>
      <c r="O46" s="74"/>
    </row>
    <row r="47" spans="1:15" s="15" customFormat="1" ht="32.4" customHeight="1">
      <c r="A47" s="29">
        <v>28</v>
      </c>
      <c r="B47" s="10">
        <v>130</v>
      </c>
      <c r="C47" s="68" t="s">
        <v>45</v>
      </c>
      <c r="D47" s="31">
        <v>26</v>
      </c>
      <c r="E47" s="31">
        <v>33</v>
      </c>
      <c r="F47" s="52">
        <v>289.10000000000002</v>
      </c>
      <c r="G47" s="52">
        <v>106.2</v>
      </c>
      <c r="H47" s="52">
        <v>0</v>
      </c>
      <c r="I47" s="52">
        <v>0</v>
      </c>
      <c r="J47" s="52">
        <v>0</v>
      </c>
      <c r="K47" s="52">
        <v>106.2</v>
      </c>
      <c r="L47" s="32">
        <f t="shared" si="3"/>
        <v>182.90000000000003</v>
      </c>
      <c r="M47" s="49">
        <v>180</v>
      </c>
      <c r="N47" s="49"/>
      <c r="O47" s="74"/>
    </row>
    <row r="48" spans="1:15" s="135" customFormat="1" ht="32.4" customHeight="1">
      <c r="A48" s="586" t="s">
        <v>190</v>
      </c>
      <c r="B48" s="587"/>
      <c r="C48" s="588"/>
      <c r="D48" s="92"/>
      <c r="E48" s="92"/>
      <c r="F48" s="101"/>
      <c r="G48" s="101">
        <f>SUM(G21:G47)</f>
        <v>1123.0999999999999</v>
      </c>
      <c r="H48" s="101">
        <f t="shared" ref="H48:K48" si="4">SUM(H21:H47)</f>
        <v>0</v>
      </c>
      <c r="I48" s="101">
        <f t="shared" si="4"/>
        <v>0</v>
      </c>
      <c r="J48" s="101">
        <f t="shared" si="4"/>
        <v>0</v>
      </c>
      <c r="K48" s="101">
        <f t="shared" si="4"/>
        <v>1123.0999999999999</v>
      </c>
      <c r="L48" s="92"/>
      <c r="M48" s="102"/>
      <c r="N48" s="102"/>
      <c r="O48" s="161"/>
    </row>
    <row r="49" spans="1:15" s="135" customFormat="1" ht="32.4" customHeight="1">
      <c r="A49" s="586" t="s">
        <v>192</v>
      </c>
      <c r="B49" s="587"/>
      <c r="C49" s="588"/>
      <c r="D49" s="92"/>
      <c r="E49" s="92"/>
      <c r="F49" s="101"/>
      <c r="G49" s="102">
        <f>G48+G19</f>
        <v>1422.8999999999999</v>
      </c>
      <c r="H49" s="102">
        <f t="shared" ref="H49:K49" si="5">H48+H19</f>
        <v>0</v>
      </c>
      <c r="I49" s="102">
        <f t="shared" si="5"/>
        <v>0</v>
      </c>
      <c r="J49" s="102">
        <f t="shared" si="5"/>
        <v>0</v>
      </c>
      <c r="K49" s="102">
        <f t="shared" si="5"/>
        <v>1422.8999999999999</v>
      </c>
      <c r="L49" s="92"/>
      <c r="M49" s="102"/>
      <c r="N49" s="102"/>
      <c r="O49" s="161"/>
    </row>
    <row r="50" spans="1:15" ht="32.4" customHeight="1"/>
    <row r="51" spans="1:15" ht="32.4" customHeight="1"/>
  </sheetData>
  <mergeCells count="37">
    <mergeCell ref="A48:C48"/>
    <mergeCell ref="A49:C49"/>
    <mergeCell ref="N11:N14"/>
    <mergeCell ref="B7:O7"/>
    <mergeCell ref="A11:A14"/>
    <mergeCell ref="A17:A18"/>
    <mergeCell ref="A32:A33"/>
    <mergeCell ref="A19:C19"/>
    <mergeCell ref="B15:O15"/>
    <mergeCell ref="B20:O20"/>
    <mergeCell ref="B8:O8"/>
    <mergeCell ref="B9:O9"/>
    <mergeCell ref="B10:O10"/>
    <mergeCell ref="B11:B14"/>
    <mergeCell ref="C11:C14"/>
    <mergeCell ref="D11:D14"/>
    <mergeCell ref="B2:E2"/>
    <mergeCell ref="F2:O2"/>
    <mergeCell ref="B3:E3"/>
    <mergeCell ref="F3:O3"/>
    <mergeCell ref="F5:N5"/>
    <mergeCell ref="B17:B18"/>
    <mergeCell ref="C17:C18"/>
    <mergeCell ref="B32:B33"/>
    <mergeCell ref="C32:C33"/>
    <mergeCell ref="O11:O14"/>
    <mergeCell ref="G12:G14"/>
    <mergeCell ref="H12:K12"/>
    <mergeCell ref="L12:L14"/>
    <mergeCell ref="H13:H14"/>
    <mergeCell ref="I13:I14"/>
    <mergeCell ref="J13:J14"/>
    <mergeCell ref="K13:K14"/>
    <mergeCell ref="E11:E14"/>
    <mergeCell ref="F11:F14"/>
    <mergeCell ref="G11:L11"/>
    <mergeCell ref="M11:M14"/>
  </mergeCells>
  <pageMargins left="0" right="0" top="0.35433070866141703" bottom="0.35433070866141703" header="0.31496062992126" footer="0.31496062992126"/>
  <pageSetup paperSize="9" scale="90" orientation="landscape" r:id="rId1"/>
  <drawing r:id="rId2"/>
</worksheet>
</file>

<file path=xl/worksheets/sheet5.xml><?xml version="1.0" encoding="utf-8"?>
<worksheet xmlns="http://schemas.openxmlformats.org/spreadsheetml/2006/main" xmlns:r="http://schemas.openxmlformats.org/officeDocument/2006/relationships">
  <sheetPr codeName="Sheet5"/>
  <dimension ref="A1:Q182"/>
  <sheetViews>
    <sheetView topLeftCell="A163" zoomScaleNormal="100" workbookViewId="0">
      <selection activeCell="B176" sqref="B176"/>
    </sheetView>
  </sheetViews>
  <sheetFormatPr defaultColWidth="10" defaultRowHeight="15.6"/>
  <cols>
    <col min="1" max="1" width="7.6640625" style="21" customWidth="1"/>
    <col min="2" max="2" width="30.44140625" style="112" customWidth="1"/>
    <col min="3" max="3" width="8.109375" style="21" customWidth="1"/>
    <col min="4" max="4" width="9.109375" style="22" customWidth="1"/>
    <col min="5" max="6" width="10.109375" style="81" customWidth="1"/>
    <col min="7" max="7" width="8.6640625" style="81" customWidth="1"/>
    <col min="8" max="8" width="8.88671875" style="81" customWidth="1"/>
    <col min="9" max="10" width="9.44140625" style="81" customWidth="1"/>
    <col min="11" max="11" width="12.6640625" style="22" customWidth="1"/>
    <col min="12" max="12" width="12.109375" style="67" customWidth="1"/>
    <col min="13" max="13" width="20.5546875" style="67" customWidth="1"/>
    <col min="14" max="14" width="9" style="14" customWidth="1"/>
    <col min="15" max="16384" width="10" style="14"/>
  </cols>
  <sheetData>
    <row r="1" spans="1:14">
      <c r="A1" s="2"/>
      <c r="B1" s="111"/>
      <c r="C1" s="2"/>
      <c r="D1" s="130"/>
      <c r="E1" s="132"/>
      <c r="F1" s="132"/>
      <c r="G1" s="132"/>
      <c r="H1" s="132"/>
      <c r="I1" s="132"/>
      <c r="J1" s="132"/>
      <c r="K1" s="2"/>
      <c r="L1" s="61"/>
      <c r="M1" s="61"/>
      <c r="N1" s="6"/>
    </row>
    <row r="2" spans="1:14">
      <c r="A2" s="532" t="s">
        <v>8</v>
      </c>
      <c r="B2" s="532"/>
      <c r="C2" s="532"/>
      <c r="D2" s="532"/>
      <c r="E2" s="533" t="s">
        <v>7</v>
      </c>
      <c r="F2" s="533"/>
      <c r="G2" s="533"/>
      <c r="H2" s="533"/>
      <c r="I2" s="533"/>
      <c r="J2" s="533"/>
      <c r="K2" s="533"/>
      <c r="L2" s="533"/>
      <c r="M2" s="533"/>
      <c r="N2" s="533"/>
    </row>
    <row r="3" spans="1:14">
      <c r="A3" s="533" t="s">
        <v>6</v>
      </c>
      <c r="B3" s="533"/>
      <c r="C3" s="533"/>
      <c r="D3" s="533"/>
      <c r="E3" s="533" t="s">
        <v>5</v>
      </c>
      <c r="F3" s="533"/>
      <c r="G3" s="533"/>
      <c r="H3" s="533"/>
      <c r="I3" s="533"/>
      <c r="J3" s="533"/>
      <c r="K3" s="533"/>
      <c r="L3" s="533"/>
      <c r="M3" s="533"/>
      <c r="N3" s="533"/>
    </row>
    <row r="4" spans="1:14">
      <c r="A4" s="2"/>
      <c r="B4" s="111"/>
      <c r="C4" s="2"/>
      <c r="D4" s="130"/>
      <c r="E4" s="132"/>
      <c r="F4" s="132"/>
      <c r="G4" s="132"/>
      <c r="H4" s="132"/>
      <c r="I4" s="132"/>
      <c r="J4" s="132"/>
      <c r="K4" s="2"/>
      <c r="L4" s="61"/>
      <c r="M4" s="61"/>
      <c r="N4" s="6"/>
    </row>
    <row r="5" spans="1:14">
      <c r="A5" s="2"/>
      <c r="B5" s="111"/>
      <c r="C5" s="2"/>
      <c r="D5" s="130"/>
      <c r="E5" s="589" t="s">
        <v>9</v>
      </c>
      <c r="F5" s="589"/>
      <c r="G5" s="589"/>
      <c r="H5" s="589"/>
      <c r="I5" s="589"/>
      <c r="J5" s="589"/>
      <c r="K5" s="589"/>
      <c r="L5" s="589"/>
      <c r="M5" s="59"/>
      <c r="N5" s="23"/>
    </row>
    <row r="6" spans="1:14">
      <c r="A6" s="2"/>
      <c r="B6" s="111"/>
      <c r="C6" s="2"/>
      <c r="D6" s="130"/>
      <c r="E6" s="133"/>
      <c r="F6" s="133"/>
      <c r="G6" s="133"/>
      <c r="H6" s="133"/>
      <c r="I6" s="133"/>
      <c r="J6" s="133"/>
      <c r="K6" s="1"/>
      <c r="L6" s="62"/>
      <c r="M6" s="62"/>
      <c r="N6" s="7"/>
    </row>
    <row r="7" spans="1:14" ht="15.6" customHeight="1">
      <c r="A7" s="534" t="s">
        <v>56</v>
      </c>
      <c r="B7" s="534"/>
      <c r="C7" s="534"/>
      <c r="D7" s="534"/>
      <c r="E7" s="534"/>
      <c r="F7" s="534"/>
      <c r="G7" s="534"/>
      <c r="H7" s="534"/>
      <c r="I7" s="534"/>
      <c r="J7" s="534"/>
      <c r="K7" s="534"/>
      <c r="L7" s="534"/>
      <c r="M7" s="534"/>
      <c r="N7" s="534"/>
    </row>
    <row r="8" spans="1:14" ht="15.6" customHeight="1">
      <c r="A8" s="534" t="s">
        <v>16</v>
      </c>
      <c r="B8" s="534"/>
      <c r="C8" s="534"/>
      <c r="D8" s="534"/>
      <c r="E8" s="534"/>
      <c r="F8" s="534"/>
      <c r="G8" s="534"/>
      <c r="H8" s="534"/>
      <c r="I8" s="534"/>
      <c r="J8" s="534"/>
      <c r="K8" s="534"/>
      <c r="L8" s="534"/>
      <c r="M8" s="534"/>
      <c r="N8" s="534"/>
    </row>
    <row r="9" spans="1:14" ht="15.6" customHeight="1">
      <c r="A9" s="534" t="s">
        <v>26</v>
      </c>
      <c r="B9" s="534"/>
      <c r="C9" s="534"/>
      <c r="D9" s="534"/>
      <c r="E9" s="534"/>
      <c r="F9" s="534"/>
      <c r="G9" s="534"/>
      <c r="H9" s="534"/>
      <c r="I9" s="534"/>
      <c r="J9" s="534"/>
      <c r="K9" s="534"/>
      <c r="L9" s="534"/>
      <c r="M9" s="534"/>
      <c r="N9" s="534"/>
    </row>
    <row r="10" spans="1:14" ht="16.2">
      <c r="A10" s="545"/>
      <c r="B10" s="545"/>
      <c r="C10" s="545"/>
      <c r="D10" s="545"/>
      <c r="E10" s="545"/>
      <c r="F10" s="545"/>
      <c r="G10" s="545"/>
      <c r="H10" s="545"/>
      <c r="I10" s="545"/>
      <c r="J10" s="545"/>
      <c r="K10" s="545"/>
      <c r="L10" s="545"/>
      <c r="M10" s="545"/>
      <c r="N10" s="545"/>
    </row>
    <row r="11" spans="1:14" ht="15.6" customHeight="1">
      <c r="A11" s="529" t="s">
        <v>4</v>
      </c>
      <c r="B11" s="529" t="s">
        <v>3</v>
      </c>
      <c r="C11" s="529" t="s">
        <v>1</v>
      </c>
      <c r="D11" s="529" t="s">
        <v>2</v>
      </c>
      <c r="E11" s="546" t="s">
        <v>0</v>
      </c>
      <c r="F11" s="514" t="s">
        <v>27</v>
      </c>
      <c r="G11" s="515"/>
      <c r="H11" s="515"/>
      <c r="I11" s="515"/>
      <c r="J11" s="515"/>
      <c r="K11" s="516"/>
      <c r="L11" s="550" t="s">
        <v>58</v>
      </c>
      <c r="M11" s="536" t="s">
        <v>57</v>
      </c>
      <c r="N11" s="536" t="s">
        <v>187</v>
      </c>
    </row>
    <row r="12" spans="1:14" ht="15.6" customHeight="1">
      <c r="A12" s="531"/>
      <c r="B12" s="531"/>
      <c r="C12" s="531"/>
      <c r="D12" s="531"/>
      <c r="E12" s="546"/>
      <c r="F12" s="546" t="s">
        <v>32</v>
      </c>
      <c r="G12" s="546" t="s">
        <v>28</v>
      </c>
      <c r="H12" s="546"/>
      <c r="I12" s="546"/>
      <c r="J12" s="546"/>
      <c r="K12" s="547" t="s">
        <v>30</v>
      </c>
      <c r="L12" s="551"/>
      <c r="M12" s="537"/>
      <c r="N12" s="537"/>
    </row>
    <row r="13" spans="1:14" ht="15.6" customHeight="1">
      <c r="A13" s="531"/>
      <c r="B13" s="531"/>
      <c r="C13" s="531"/>
      <c r="D13" s="531"/>
      <c r="E13" s="546"/>
      <c r="F13" s="546"/>
      <c r="G13" s="529" t="s">
        <v>13</v>
      </c>
      <c r="H13" s="529" t="s">
        <v>20</v>
      </c>
      <c r="I13" s="529" t="s">
        <v>53</v>
      </c>
      <c r="J13" s="529" t="s">
        <v>31</v>
      </c>
      <c r="K13" s="548"/>
      <c r="L13" s="551"/>
      <c r="M13" s="537"/>
      <c r="N13" s="537"/>
    </row>
    <row r="14" spans="1:14" s="8" customFormat="1" ht="49.2" customHeight="1">
      <c r="A14" s="530"/>
      <c r="B14" s="530"/>
      <c r="C14" s="530"/>
      <c r="D14" s="530"/>
      <c r="E14" s="546"/>
      <c r="F14" s="546"/>
      <c r="G14" s="530"/>
      <c r="H14" s="530"/>
      <c r="I14" s="530"/>
      <c r="J14" s="530"/>
      <c r="K14" s="549"/>
      <c r="L14" s="552"/>
      <c r="M14" s="538"/>
      <c r="N14" s="538"/>
    </row>
    <row r="15" spans="1:14" s="8" customFormat="1" ht="33" customHeight="1">
      <c r="A15" s="26" t="s">
        <v>59</v>
      </c>
      <c r="B15" s="522" t="s">
        <v>60</v>
      </c>
      <c r="C15" s="523"/>
      <c r="D15" s="523"/>
      <c r="E15" s="523"/>
      <c r="F15" s="523"/>
      <c r="G15" s="523"/>
      <c r="H15" s="523"/>
      <c r="I15" s="523"/>
      <c r="J15" s="523"/>
      <c r="K15" s="523"/>
      <c r="L15" s="523"/>
      <c r="M15" s="123"/>
      <c r="N15" s="78"/>
    </row>
    <row r="16" spans="1:14" s="12" customFormat="1" ht="33" customHeight="1">
      <c r="A16" s="9">
        <v>1</v>
      </c>
      <c r="B16" s="19" t="s">
        <v>169</v>
      </c>
      <c r="C16" s="10">
        <v>28</v>
      </c>
      <c r="D16" s="10">
        <v>97</v>
      </c>
      <c r="E16" s="51">
        <v>135</v>
      </c>
      <c r="F16" s="51">
        <v>1.5</v>
      </c>
      <c r="G16" s="51">
        <v>1.5</v>
      </c>
      <c r="H16" s="51">
        <v>0</v>
      </c>
      <c r="I16" s="51">
        <v>0</v>
      </c>
      <c r="J16" s="51">
        <v>0</v>
      </c>
      <c r="K16" s="16">
        <f>E16-F16</f>
        <v>133.5</v>
      </c>
      <c r="L16" s="120">
        <v>135</v>
      </c>
      <c r="M16" s="124"/>
      <c r="N16" s="125"/>
    </row>
    <row r="17" spans="1:14" s="13" customFormat="1" ht="33" customHeight="1">
      <c r="A17" s="9">
        <v>2</v>
      </c>
      <c r="B17" s="19" t="s">
        <v>170</v>
      </c>
      <c r="C17" s="10">
        <v>28</v>
      </c>
      <c r="D17" s="10">
        <v>98</v>
      </c>
      <c r="E17" s="51">
        <v>150</v>
      </c>
      <c r="F17" s="51">
        <v>0.5</v>
      </c>
      <c r="G17" s="51">
        <v>0.5</v>
      </c>
      <c r="H17" s="51">
        <v>0</v>
      </c>
      <c r="I17" s="51">
        <v>0</v>
      </c>
      <c r="J17" s="51">
        <v>0</v>
      </c>
      <c r="K17" s="16">
        <f t="shared" ref="K17:K80" si="0">E17-F17</f>
        <v>149.5</v>
      </c>
      <c r="L17" s="121">
        <v>150</v>
      </c>
      <c r="M17" s="51"/>
      <c r="N17" s="77"/>
    </row>
    <row r="18" spans="1:14" s="13" customFormat="1" ht="33" customHeight="1">
      <c r="A18" s="9">
        <v>3</v>
      </c>
      <c r="B18" s="4" t="s">
        <v>51</v>
      </c>
      <c r="C18" s="3">
        <v>28</v>
      </c>
      <c r="D18" s="3">
        <v>100</v>
      </c>
      <c r="E18" s="54">
        <v>196</v>
      </c>
      <c r="F18" s="54">
        <v>77.099999999999994</v>
      </c>
      <c r="G18" s="54">
        <v>47.6</v>
      </c>
      <c r="H18" s="54">
        <v>0</v>
      </c>
      <c r="I18" s="54">
        <v>0</v>
      </c>
      <c r="J18" s="54">
        <v>29.5</v>
      </c>
      <c r="K18" s="5">
        <f t="shared" si="0"/>
        <v>118.9</v>
      </c>
      <c r="L18" s="121">
        <v>78.3</v>
      </c>
      <c r="M18" s="51"/>
      <c r="N18" s="77" t="s">
        <v>163</v>
      </c>
    </row>
    <row r="19" spans="1:14" ht="33" customHeight="1">
      <c r="A19" s="27">
        <v>4</v>
      </c>
      <c r="B19" s="35" t="s">
        <v>61</v>
      </c>
      <c r="C19" s="29">
        <v>28</v>
      </c>
      <c r="D19" s="29">
        <v>101</v>
      </c>
      <c r="E19" s="49"/>
      <c r="F19" s="49"/>
      <c r="G19" s="49"/>
      <c r="H19" s="49"/>
      <c r="I19" s="49"/>
      <c r="J19" s="49"/>
      <c r="K19" s="25">
        <f t="shared" si="0"/>
        <v>0</v>
      </c>
      <c r="L19" s="84"/>
      <c r="M19" s="49"/>
      <c r="N19" s="28"/>
    </row>
    <row r="20" spans="1:14" s="13" customFormat="1" ht="33" customHeight="1">
      <c r="A20" s="9">
        <v>5</v>
      </c>
      <c r="B20" s="19" t="s">
        <v>171</v>
      </c>
      <c r="C20" s="10">
        <v>28</v>
      </c>
      <c r="D20" s="10">
        <v>75</v>
      </c>
      <c r="E20" s="51">
        <v>784.5</v>
      </c>
      <c r="F20" s="51">
        <v>84.5</v>
      </c>
      <c r="G20" s="51">
        <v>82.7</v>
      </c>
      <c r="H20" s="51">
        <v>0</v>
      </c>
      <c r="I20" s="51">
        <v>0</v>
      </c>
      <c r="J20" s="51">
        <v>1.8</v>
      </c>
      <c r="K20" s="16">
        <f t="shared" si="0"/>
        <v>700</v>
      </c>
      <c r="L20" s="121">
        <v>782.7</v>
      </c>
      <c r="M20" s="51"/>
      <c r="N20" s="77" t="s">
        <v>172</v>
      </c>
    </row>
    <row r="21" spans="1:14" s="13" customFormat="1" ht="33" customHeight="1">
      <c r="A21" s="9">
        <v>6</v>
      </c>
      <c r="B21" s="19" t="s">
        <v>17</v>
      </c>
      <c r="C21" s="10">
        <v>28</v>
      </c>
      <c r="D21" s="10">
        <v>102</v>
      </c>
      <c r="E21" s="51">
        <v>168.8</v>
      </c>
      <c r="F21" s="51">
        <v>119.4</v>
      </c>
      <c r="G21" s="51">
        <v>60.5</v>
      </c>
      <c r="H21" s="51">
        <v>0</v>
      </c>
      <c r="I21" s="51">
        <v>0</v>
      </c>
      <c r="J21" s="51">
        <v>58.9</v>
      </c>
      <c r="K21" s="16">
        <f t="shared" si="0"/>
        <v>49.400000000000006</v>
      </c>
      <c r="L21" s="121">
        <v>109.9</v>
      </c>
      <c r="M21" s="51"/>
      <c r="N21" s="77" t="s">
        <v>173</v>
      </c>
    </row>
    <row r="22" spans="1:14" s="15" customFormat="1" ht="33" customHeight="1">
      <c r="A22" s="27">
        <v>7</v>
      </c>
      <c r="B22" s="35" t="s">
        <v>62</v>
      </c>
      <c r="C22" s="29">
        <v>28</v>
      </c>
      <c r="D22" s="29">
        <v>103</v>
      </c>
      <c r="E22" s="49"/>
      <c r="F22" s="49"/>
      <c r="G22" s="49"/>
      <c r="H22" s="49"/>
      <c r="I22" s="49"/>
      <c r="J22" s="49"/>
      <c r="K22" s="25">
        <f t="shared" si="0"/>
        <v>0</v>
      </c>
      <c r="L22" s="84"/>
      <c r="M22" s="49"/>
      <c r="N22" s="74"/>
    </row>
    <row r="23" spans="1:14" s="17" customFormat="1" ht="33" customHeight="1">
      <c r="A23" s="9">
        <v>8</v>
      </c>
      <c r="B23" s="19" t="s">
        <v>63</v>
      </c>
      <c r="C23" s="10">
        <v>28</v>
      </c>
      <c r="D23" s="10">
        <v>105</v>
      </c>
      <c r="E23" s="51">
        <v>83.5</v>
      </c>
      <c r="F23" s="51">
        <v>83.5</v>
      </c>
      <c r="G23" s="51">
        <v>69</v>
      </c>
      <c r="H23" s="51">
        <v>0</v>
      </c>
      <c r="I23" s="51">
        <v>0</v>
      </c>
      <c r="J23" s="51">
        <v>14.5</v>
      </c>
      <c r="K23" s="16">
        <f t="shared" si="0"/>
        <v>0</v>
      </c>
      <c r="L23" s="122">
        <v>69</v>
      </c>
      <c r="M23" s="73"/>
      <c r="N23" s="76" t="s">
        <v>174</v>
      </c>
    </row>
    <row r="24" spans="1:14" s="15" customFormat="1" ht="33" customHeight="1">
      <c r="A24" s="27">
        <v>9</v>
      </c>
      <c r="B24" s="35" t="s">
        <v>64</v>
      </c>
      <c r="C24" s="29">
        <v>28</v>
      </c>
      <c r="D24" s="29">
        <v>106</v>
      </c>
      <c r="E24" s="49"/>
      <c r="F24" s="49"/>
      <c r="G24" s="49"/>
      <c r="H24" s="49"/>
      <c r="I24" s="49"/>
      <c r="J24" s="49"/>
      <c r="K24" s="25">
        <f t="shared" si="0"/>
        <v>0</v>
      </c>
      <c r="L24" s="84"/>
      <c r="M24" s="49"/>
      <c r="N24" s="74"/>
    </row>
    <row r="25" spans="1:14" s="13" customFormat="1" ht="33" customHeight="1">
      <c r="A25" s="9">
        <v>10</v>
      </c>
      <c r="B25" s="19" t="s">
        <v>175</v>
      </c>
      <c r="C25" s="10">
        <v>28</v>
      </c>
      <c r="D25" s="10">
        <v>60</v>
      </c>
      <c r="E25" s="51">
        <v>74.5</v>
      </c>
      <c r="F25" s="51">
        <v>74.5</v>
      </c>
      <c r="G25" s="51">
        <v>60</v>
      </c>
      <c r="H25" s="51">
        <v>0</v>
      </c>
      <c r="I25" s="51">
        <v>0</v>
      </c>
      <c r="J25" s="51">
        <v>14.5</v>
      </c>
      <c r="K25" s="16">
        <f t="shared" si="0"/>
        <v>0</v>
      </c>
      <c r="L25" s="121">
        <v>60</v>
      </c>
      <c r="M25" s="51"/>
      <c r="N25" s="77" t="s">
        <v>176</v>
      </c>
    </row>
    <row r="26" spans="1:14" ht="33" customHeight="1">
      <c r="A26" s="573">
        <v>11</v>
      </c>
      <c r="B26" s="599" t="s">
        <v>65</v>
      </c>
      <c r="C26" s="27">
        <v>28</v>
      </c>
      <c r="D26" s="29">
        <v>71</v>
      </c>
      <c r="E26" s="49"/>
      <c r="F26" s="86"/>
      <c r="G26" s="86"/>
      <c r="H26" s="86"/>
      <c r="I26" s="86"/>
      <c r="J26" s="86"/>
      <c r="K26" s="25">
        <f t="shared" si="0"/>
        <v>0</v>
      </c>
      <c r="L26" s="526"/>
      <c r="M26" s="49"/>
      <c r="N26" s="28"/>
    </row>
    <row r="27" spans="1:14" ht="33" customHeight="1">
      <c r="A27" s="616"/>
      <c r="B27" s="599"/>
      <c r="C27" s="27">
        <v>28</v>
      </c>
      <c r="D27" s="29">
        <v>68</v>
      </c>
      <c r="E27" s="49"/>
      <c r="F27" s="87"/>
      <c r="G27" s="87"/>
      <c r="H27" s="87"/>
      <c r="I27" s="87"/>
      <c r="J27" s="87"/>
      <c r="K27" s="25">
        <f t="shared" si="0"/>
        <v>0</v>
      </c>
      <c r="L27" s="527"/>
      <c r="M27" s="49"/>
      <c r="N27" s="28"/>
    </row>
    <row r="28" spans="1:14" ht="33" customHeight="1">
      <c r="A28" s="616"/>
      <c r="B28" s="599"/>
      <c r="C28" s="27">
        <v>28</v>
      </c>
      <c r="D28" s="29">
        <v>69</v>
      </c>
      <c r="E28" s="49"/>
      <c r="F28" s="87"/>
      <c r="G28" s="87"/>
      <c r="H28" s="87"/>
      <c r="I28" s="87"/>
      <c r="J28" s="87"/>
      <c r="K28" s="25">
        <f t="shared" si="0"/>
        <v>0</v>
      </c>
      <c r="L28" s="527"/>
      <c r="M28" s="49"/>
      <c r="N28" s="28"/>
    </row>
    <row r="29" spans="1:14" ht="33" customHeight="1">
      <c r="A29" s="574"/>
      <c r="B29" s="599"/>
      <c r="C29" s="27">
        <v>27</v>
      </c>
      <c r="D29" s="29">
        <v>47</v>
      </c>
      <c r="E29" s="49"/>
      <c r="F29" s="63"/>
      <c r="G29" s="63"/>
      <c r="H29" s="63"/>
      <c r="I29" s="63"/>
      <c r="J29" s="63"/>
      <c r="K29" s="25">
        <f t="shared" si="0"/>
        <v>0</v>
      </c>
      <c r="L29" s="528"/>
      <c r="M29" s="49"/>
      <c r="N29" s="28"/>
    </row>
    <row r="30" spans="1:14" s="13" customFormat="1" ht="33" customHeight="1">
      <c r="A30" s="9">
        <v>12</v>
      </c>
      <c r="B30" s="19" t="s">
        <v>66</v>
      </c>
      <c r="C30" s="9">
        <v>28</v>
      </c>
      <c r="D30" s="10">
        <v>70</v>
      </c>
      <c r="E30" s="51">
        <v>387.7</v>
      </c>
      <c r="F30" s="51">
        <v>19.100000000000001</v>
      </c>
      <c r="G30" s="51">
        <v>0</v>
      </c>
      <c r="H30" s="51">
        <v>0</v>
      </c>
      <c r="I30" s="51">
        <v>0</v>
      </c>
      <c r="J30" s="51">
        <v>19.100000000000001</v>
      </c>
      <c r="K30" s="16">
        <f t="shared" si="0"/>
        <v>368.59999999999997</v>
      </c>
      <c r="L30" s="121">
        <v>297</v>
      </c>
      <c r="M30" s="51"/>
      <c r="N30" s="77"/>
    </row>
    <row r="31" spans="1:14" s="13" customFormat="1" ht="33" customHeight="1">
      <c r="A31" s="575">
        <v>13</v>
      </c>
      <c r="B31" s="617" t="s">
        <v>127</v>
      </c>
      <c r="C31" s="9">
        <v>27</v>
      </c>
      <c r="D31" s="10">
        <v>46</v>
      </c>
      <c r="E31" s="51">
        <v>332.4</v>
      </c>
      <c r="F31" s="51">
        <v>154.5</v>
      </c>
      <c r="G31" s="134">
        <v>152.85</v>
      </c>
      <c r="H31" s="51">
        <v>0</v>
      </c>
      <c r="I31" s="51">
        <v>0</v>
      </c>
      <c r="J31" s="134">
        <v>1.65</v>
      </c>
      <c r="K31" s="16">
        <f t="shared" si="0"/>
        <v>177.89999999999998</v>
      </c>
      <c r="L31" s="64"/>
      <c r="M31" s="50"/>
      <c r="N31" s="77"/>
    </row>
    <row r="32" spans="1:14" s="45" customFormat="1" ht="33" customHeight="1">
      <c r="A32" s="619"/>
      <c r="B32" s="620"/>
      <c r="C32" s="43">
        <v>27</v>
      </c>
      <c r="D32" s="131">
        <v>58</v>
      </c>
      <c r="E32" s="65">
        <v>307.10000000000002</v>
      </c>
      <c r="F32" s="65">
        <v>77.7</v>
      </c>
      <c r="G32" s="65">
        <v>77.7</v>
      </c>
      <c r="H32" s="65">
        <v>0</v>
      </c>
      <c r="I32" s="65">
        <v>0</v>
      </c>
      <c r="J32" s="65">
        <v>0</v>
      </c>
      <c r="K32" s="44">
        <f t="shared" si="0"/>
        <v>229.40000000000003</v>
      </c>
      <c r="M32" s="126"/>
      <c r="N32" s="65" t="s">
        <v>128</v>
      </c>
    </row>
    <row r="33" spans="1:14" s="13" customFormat="1" ht="33" customHeight="1">
      <c r="A33" s="576"/>
      <c r="B33" s="618"/>
      <c r="C33" s="9">
        <v>27</v>
      </c>
      <c r="D33" s="10">
        <v>59</v>
      </c>
      <c r="E33" s="51">
        <v>296.10000000000002</v>
      </c>
      <c r="F33" s="51">
        <v>79.2</v>
      </c>
      <c r="G33" s="51">
        <v>79.2</v>
      </c>
      <c r="H33" s="51">
        <v>0</v>
      </c>
      <c r="I33" s="51">
        <v>0</v>
      </c>
      <c r="J33" s="51">
        <v>0</v>
      </c>
      <c r="K33" s="16">
        <f t="shared" si="0"/>
        <v>216.90000000000003</v>
      </c>
      <c r="L33" s="121"/>
      <c r="M33" s="51"/>
      <c r="N33" s="77"/>
    </row>
    <row r="34" spans="1:14" s="13" customFormat="1" ht="33" customHeight="1">
      <c r="A34" s="9">
        <v>14</v>
      </c>
      <c r="B34" s="19" t="s">
        <v>14</v>
      </c>
      <c r="C34" s="9">
        <v>27</v>
      </c>
      <c r="D34" s="10">
        <v>45</v>
      </c>
      <c r="E34" s="51">
        <v>109.4</v>
      </c>
      <c r="F34" s="51">
        <v>47.2</v>
      </c>
      <c r="G34" s="51">
        <v>44.8</v>
      </c>
      <c r="H34" s="51">
        <v>0</v>
      </c>
      <c r="I34" s="51">
        <v>0</v>
      </c>
      <c r="J34" s="51">
        <v>2.4</v>
      </c>
      <c r="K34" s="16">
        <f t="shared" si="0"/>
        <v>62.2</v>
      </c>
      <c r="L34" s="121">
        <v>107</v>
      </c>
      <c r="M34" s="51"/>
      <c r="N34" s="77"/>
    </row>
    <row r="35" spans="1:14" s="13" customFormat="1" ht="33" customHeight="1">
      <c r="A35" s="9">
        <v>15</v>
      </c>
      <c r="B35" s="19" t="s">
        <v>15</v>
      </c>
      <c r="C35" s="9">
        <v>27</v>
      </c>
      <c r="D35" s="10">
        <v>44</v>
      </c>
      <c r="E35" s="51">
        <v>367.1</v>
      </c>
      <c r="F35" s="51">
        <v>92.9</v>
      </c>
      <c r="G35" s="51">
        <v>92.9</v>
      </c>
      <c r="H35" s="51">
        <v>0</v>
      </c>
      <c r="I35" s="51">
        <v>0</v>
      </c>
      <c r="J35" s="51">
        <v>0</v>
      </c>
      <c r="K35" s="16">
        <f t="shared" si="0"/>
        <v>274.20000000000005</v>
      </c>
      <c r="L35" s="121">
        <v>367.1</v>
      </c>
      <c r="M35" s="51"/>
      <c r="N35" s="77" t="s">
        <v>177</v>
      </c>
    </row>
    <row r="36" spans="1:14" s="13" customFormat="1" ht="33" customHeight="1">
      <c r="A36" s="9">
        <v>16</v>
      </c>
      <c r="B36" s="19" t="s">
        <v>178</v>
      </c>
      <c r="C36" s="9">
        <v>27</v>
      </c>
      <c r="D36" s="10">
        <v>270</v>
      </c>
      <c r="E36" s="51">
        <v>95.7</v>
      </c>
      <c r="F36" s="51">
        <v>10</v>
      </c>
      <c r="G36" s="51">
        <v>10</v>
      </c>
      <c r="H36" s="51">
        <v>0</v>
      </c>
      <c r="I36" s="51">
        <v>0</v>
      </c>
      <c r="J36" s="51">
        <v>0</v>
      </c>
      <c r="K36" s="16">
        <f t="shared" si="0"/>
        <v>85.7</v>
      </c>
      <c r="L36" s="121">
        <v>89</v>
      </c>
      <c r="M36" s="51"/>
      <c r="N36" s="77"/>
    </row>
    <row r="37" spans="1:14" s="15" customFormat="1" ht="33" customHeight="1">
      <c r="A37" s="29">
        <v>17</v>
      </c>
      <c r="B37" s="35" t="s">
        <v>67</v>
      </c>
      <c r="C37" s="29">
        <v>27</v>
      </c>
      <c r="D37" s="29">
        <v>15</v>
      </c>
      <c r="E37" s="49">
        <v>897.8</v>
      </c>
      <c r="F37" s="49">
        <v>152.19999999999999</v>
      </c>
      <c r="G37" s="49">
        <v>54.9</v>
      </c>
      <c r="H37" s="49">
        <v>0</v>
      </c>
      <c r="I37" s="49"/>
      <c r="J37" s="49">
        <v>97.3</v>
      </c>
      <c r="K37" s="25">
        <f t="shared" si="0"/>
        <v>745.59999999999991</v>
      </c>
      <c r="L37" s="85"/>
      <c r="M37" s="74"/>
      <c r="N37" s="49" t="s">
        <v>68</v>
      </c>
    </row>
    <row r="38" spans="1:14" s="13" customFormat="1" ht="33" customHeight="1">
      <c r="A38" s="9">
        <v>18</v>
      </c>
      <c r="B38" s="19" t="s">
        <v>69</v>
      </c>
      <c r="C38" s="9">
        <v>27</v>
      </c>
      <c r="D38" s="10">
        <v>43</v>
      </c>
      <c r="E38" s="51">
        <v>249</v>
      </c>
      <c r="F38" s="51">
        <v>60.2</v>
      </c>
      <c r="G38" s="51">
        <v>9.1999999999999993</v>
      </c>
      <c r="H38" s="51">
        <v>0</v>
      </c>
      <c r="I38" s="51">
        <v>0</v>
      </c>
      <c r="J38" s="51">
        <v>51</v>
      </c>
      <c r="K38" s="16">
        <f t="shared" si="0"/>
        <v>188.8</v>
      </c>
      <c r="L38" s="121">
        <v>198</v>
      </c>
      <c r="M38" s="51"/>
      <c r="N38" s="77"/>
    </row>
    <row r="39" spans="1:14" s="13" customFormat="1" ht="33" customHeight="1">
      <c r="A39" s="9">
        <v>19</v>
      </c>
      <c r="B39" s="19" t="s">
        <v>179</v>
      </c>
      <c r="C39" s="9">
        <v>27</v>
      </c>
      <c r="D39" s="10">
        <v>42</v>
      </c>
      <c r="E39" s="51">
        <v>296.89999999999998</v>
      </c>
      <c r="F39" s="51">
        <v>73.400000000000006</v>
      </c>
      <c r="G39" s="51">
        <v>4.2</v>
      </c>
      <c r="H39" s="51">
        <v>0</v>
      </c>
      <c r="I39" s="51">
        <v>0</v>
      </c>
      <c r="J39" s="51">
        <v>69.2</v>
      </c>
      <c r="K39" s="16">
        <f t="shared" si="0"/>
        <v>223.49999999999997</v>
      </c>
      <c r="L39" s="121">
        <v>223</v>
      </c>
      <c r="M39" s="51"/>
      <c r="N39" s="77"/>
    </row>
    <row r="40" spans="1:14" s="13" customFormat="1" ht="33" customHeight="1">
      <c r="A40" s="575">
        <v>20</v>
      </c>
      <c r="B40" s="617" t="s">
        <v>126</v>
      </c>
      <c r="C40" s="9">
        <v>27</v>
      </c>
      <c r="D40" s="10">
        <v>41</v>
      </c>
      <c r="E40" s="51">
        <v>145</v>
      </c>
      <c r="F40" s="51">
        <v>42.9</v>
      </c>
      <c r="G40" s="51">
        <v>2.9</v>
      </c>
      <c r="H40" s="51">
        <v>0</v>
      </c>
      <c r="I40" s="51">
        <v>0</v>
      </c>
      <c r="J40" s="51">
        <v>40</v>
      </c>
      <c r="K40" s="16">
        <f t="shared" si="0"/>
        <v>102.1</v>
      </c>
      <c r="L40" s="121"/>
      <c r="M40" s="51"/>
      <c r="N40" s="77"/>
    </row>
    <row r="41" spans="1:14" s="13" customFormat="1" ht="33" customHeight="1">
      <c r="A41" s="576"/>
      <c r="B41" s="618"/>
      <c r="C41" s="9">
        <v>27</v>
      </c>
      <c r="D41" s="10">
        <v>39</v>
      </c>
      <c r="E41" s="51">
        <v>415.1</v>
      </c>
      <c r="F41" s="51">
        <v>65.900000000000006</v>
      </c>
      <c r="G41" s="51">
        <v>4.0999999999999996</v>
      </c>
      <c r="H41" s="51">
        <v>0</v>
      </c>
      <c r="I41" s="51">
        <v>0</v>
      </c>
      <c r="J41" s="51">
        <v>61.8</v>
      </c>
      <c r="K41" s="16">
        <f t="shared" si="0"/>
        <v>349.20000000000005</v>
      </c>
      <c r="L41" s="121"/>
      <c r="M41" s="51"/>
      <c r="N41" s="77"/>
    </row>
    <row r="42" spans="1:14" s="13" customFormat="1" ht="33" customHeight="1">
      <c r="A42" s="9">
        <v>21</v>
      </c>
      <c r="B42" s="19" t="s">
        <v>124</v>
      </c>
      <c r="C42" s="9">
        <v>27</v>
      </c>
      <c r="D42" s="10">
        <v>40</v>
      </c>
      <c r="E42" s="51">
        <v>756.5</v>
      </c>
      <c r="F42" s="51">
        <v>55.3</v>
      </c>
      <c r="G42" s="51">
        <v>4.0999999999999996</v>
      </c>
      <c r="H42" s="51">
        <v>0</v>
      </c>
      <c r="I42" s="51">
        <v>0</v>
      </c>
      <c r="J42" s="51">
        <v>51.2</v>
      </c>
      <c r="K42" s="16">
        <f t="shared" si="0"/>
        <v>701.2</v>
      </c>
      <c r="L42" s="121"/>
      <c r="M42" s="51"/>
      <c r="N42" s="77"/>
    </row>
    <row r="43" spans="1:14" ht="33" customHeight="1">
      <c r="A43" s="27">
        <v>22</v>
      </c>
      <c r="B43" s="35" t="s">
        <v>70</v>
      </c>
      <c r="C43" s="27">
        <v>27</v>
      </c>
      <c r="D43" s="29">
        <v>48</v>
      </c>
      <c r="E43" s="49"/>
      <c r="F43" s="49"/>
      <c r="G43" s="49"/>
      <c r="H43" s="49"/>
      <c r="I43" s="49"/>
      <c r="J43" s="49"/>
      <c r="K43" s="25">
        <f t="shared" si="0"/>
        <v>0</v>
      </c>
      <c r="L43" s="84"/>
      <c r="M43" s="49"/>
      <c r="N43" s="28"/>
    </row>
    <row r="44" spans="1:14" s="13" customFormat="1" ht="33" customHeight="1">
      <c r="A44" s="9">
        <v>23</v>
      </c>
      <c r="B44" s="19" t="s">
        <v>123</v>
      </c>
      <c r="C44" s="9">
        <v>27</v>
      </c>
      <c r="D44" s="10">
        <v>38</v>
      </c>
      <c r="E44" s="51">
        <v>270.60000000000002</v>
      </c>
      <c r="F44" s="51">
        <v>47.1</v>
      </c>
      <c r="G44" s="51">
        <v>4.0999999999999996</v>
      </c>
      <c r="H44" s="51">
        <v>0</v>
      </c>
      <c r="I44" s="51">
        <v>0</v>
      </c>
      <c r="J44" s="51">
        <v>43</v>
      </c>
      <c r="K44" s="16">
        <f t="shared" si="0"/>
        <v>223.50000000000003</v>
      </c>
      <c r="L44" s="121"/>
      <c r="M44" s="51"/>
      <c r="N44" s="77"/>
    </row>
    <row r="45" spans="1:14" s="13" customFormat="1" ht="33" customHeight="1">
      <c r="A45" s="9">
        <v>24</v>
      </c>
      <c r="B45" s="19" t="s">
        <v>122</v>
      </c>
      <c r="C45" s="9">
        <v>27</v>
      </c>
      <c r="D45" s="10">
        <v>37</v>
      </c>
      <c r="E45" s="51">
        <v>330.9</v>
      </c>
      <c r="F45" s="51">
        <v>70.099999999999994</v>
      </c>
      <c r="G45" s="51">
        <v>6.3</v>
      </c>
      <c r="H45" s="51">
        <v>0</v>
      </c>
      <c r="I45" s="51">
        <v>0</v>
      </c>
      <c r="J45" s="51">
        <v>63.8</v>
      </c>
      <c r="K45" s="16">
        <f t="shared" si="0"/>
        <v>260.79999999999995</v>
      </c>
      <c r="L45" s="121"/>
      <c r="M45" s="51"/>
      <c r="N45" s="77"/>
    </row>
    <row r="46" spans="1:14" s="13" customFormat="1" ht="33" customHeight="1">
      <c r="A46" s="9">
        <v>25</v>
      </c>
      <c r="B46" s="19" t="s">
        <v>180</v>
      </c>
      <c r="C46" s="9">
        <v>27</v>
      </c>
      <c r="D46" s="10">
        <v>36</v>
      </c>
      <c r="E46" s="51">
        <v>290.60000000000002</v>
      </c>
      <c r="F46" s="51">
        <v>88.1</v>
      </c>
      <c r="G46" s="51">
        <v>6.6</v>
      </c>
      <c r="H46" s="51">
        <v>0</v>
      </c>
      <c r="I46" s="51">
        <v>0</v>
      </c>
      <c r="J46" s="51">
        <v>81.5</v>
      </c>
      <c r="K46" s="16">
        <f t="shared" si="0"/>
        <v>202.50000000000003</v>
      </c>
      <c r="L46" s="121">
        <v>193</v>
      </c>
      <c r="M46" s="51"/>
      <c r="N46" s="77"/>
    </row>
    <row r="47" spans="1:14" s="13" customFormat="1" ht="33" customHeight="1">
      <c r="A47" s="9">
        <v>26</v>
      </c>
      <c r="B47" s="19" t="s">
        <v>181</v>
      </c>
      <c r="C47" s="9">
        <v>27</v>
      </c>
      <c r="D47" s="10">
        <v>35</v>
      </c>
      <c r="E47" s="51">
        <v>260.8</v>
      </c>
      <c r="F47" s="51">
        <v>79.900000000000006</v>
      </c>
      <c r="G47" s="51">
        <v>5.9</v>
      </c>
      <c r="H47" s="51">
        <v>0</v>
      </c>
      <c r="I47" s="51">
        <v>0</v>
      </c>
      <c r="J47" s="51">
        <v>74</v>
      </c>
      <c r="K47" s="16">
        <f t="shared" si="0"/>
        <v>180.9</v>
      </c>
      <c r="L47" s="121">
        <v>183</v>
      </c>
      <c r="M47" s="51"/>
      <c r="N47" s="77"/>
    </row>
    <row r="48" spans="1:14" s="13" customFormat="1" ht="33" customHeight="1">
      <c r="A48" s="9">
        <v>27</v>
      </c>
      <c r="B48" s="19" t="s">
        <v>182</v>
      </c>
      <c r="C48" s="9">
        <v>27</v>
      </c>
      <c r="D48" s="10">
        <v>34</v>
      </c>
      <c r="E48" s="51">
        <v>269.8</v>
      </c>
      <c r="F48" s="51">
        <v>92.3</v>
      </c>
      <c r="G48" s="51">
        <v>7</v>
      </c>
      <c r="H48" s="51">
        <v>0</v>
      </c>
      <c r="I48" s="51">
        <v>0</v>
      </c>
      <c r="J48" s="51">
        <v>85.3</v>
      </c>
      <c r="K48" s="16">
        <f t="shared" si="0"/>
        <v>177.5</v>
      </c>
      <c r="L48" s="121">
        <v>181</v>
      </c>
      <c r="M48" s="51"/>
      <c r="N48" s="77"/>
    </row>
    <row r="49" spans="1:14" s="17" customFormat="1" ht="33" customHeight="1">
      <c r="A49" s="558">
        <v>28</v>
      </c>
      <c r="B49" s="626" t="s">
        <v>121</v>
      </c>
      <c r="C49" s="10">
        <v>27</v>
      </c>
      <c r="D49" s="10">
        <v>33</v>
      </c>
      <c r="E49" s="51">
        <v>316.10000000000002</v>
      </c>
      <c r="F49" s="51">
        <v>117.9</v>
      </c>
      <c r="G49" s="51">
        <v>8.4</v>
      </c>
      <c r="H49" s="51">
        <v>0</v>
      </c>
      <c r="I49" s="51">
        <v>0</v>
      </c>
      <c r="J49" s="51">
        <v>109.5</v>
      </c>
      <c r="K49" s="16">
        <f t="shared" si="0"/>
        <v>198.20000000000002</v>
      </c>
      <c r="L49" s="121"/>
      <c r="M49" s="51"/>
      <c r="N49" s="76"/>
    </row>
    <row r="50" spans="1:14" s="17" customFormat="1" ht="33" customHeight="1">
      <c r="A50" s="558"/>
      <c r="B50" s="626"/>
      <c r="C50" s="10">
        <v>27</v>
      </c>
      <c r="D50" s="10">
        <v>32</v>
      </c>
      <c r="E50" s="51">
        <v>315.10000000000002</v>
      </c>
      <c r="F50" s="51">
        <v>118.2</v>
      </c>
      <c r="G50" s="51">
        <v>10.1</v>
      </c>
      <c r="H50" s="51">
        <v>0</v>
      </c>
      <c r="I50" s="51">
        <v>0</v>
      </c>
      <c r="J50" s="51">
        <v>108.1</v>
      </c>
      <c r="K50" s="16">
        <f t="shared" si="0"/>
        <v>196.90000000000003</v>
      </c>
      <c r="L50" s="121"/>
      <c r="M50" s="51"/>
      <c r="N50" s="76"/>
    </row>
    <row r="51" spans="1:14" s="17" customFormat="1" ht="33" customHeight="1">
      <c r="A51" s="558"/>
      <c r="B51" s="626"/>
      <c r="C51" s="10">
        <v>27</v>
      </c>
      <c r="D51" s="10">
        <v>31</v>
      </c>
      <c r="E51" s="51">
        <v>311.39999999999998</v>
      </c>
      <c r="F51" s="51">
        <v>123.2</v>
      </c>
      <c r="G51" s="51">
        <v>11.1</v>
      </c>
      <c r="H51" s="51">
        <v>0</v>
      </c>
      <c r="I51" s="51">
        <v>0</v>
      </c>
      <c r="J51" s="51">
        <v>112.1</v>
      </c>
      <c r="K51" s="16">
        <f t="shared" si="0"/>
        <v>188.2</v>
      </c>
      <c r="L51" s="121"/>
      <c r="M51" s="51"/>
      <c r="N51" s="76"/>
    </row>
    <row r="52" spans="1:14" s="13" customFormat="1" ht="33" customHeight="1">
      <c r="A52" s="9">
        <v>29</v>
      </c>
      <c r="B52" s="19" t="s">
        <v>120</v>
      </c>
      <c r="C52" s="9">
        <v>27</v>
      </c>
      <c r="D52" s="10">
        <v>30</v>
      </c>
      <c r="E52" s="51">
        <v>252.3</v>
      </c>
      <c r="F52" s="51">
        <v>92.5</v>
      </c>
      <c r="G52" s="51">
        <v>20</v>
      </c>
      <c r="H52" s="51">
        <v>0</v>
      </c>
      <c r="I52" s="51">
        <v>0</v>
      </c>
      <c r="J52" s="51">
        <v>72.5</v>
      </c>
      <c r="K52" s="16">
        <f t="shared" si="0"/>
        <v>159.80000000000001</v>
      </c>
      <c r="L52" s="121"/>
      <c r="M52" s="51"/>
      <c r="N52" s="77"/>
    </row>
    <row r="53" spans="1:14" s="13" customFormat="1" ht="33" customHeight="1">
      <c r="A53" s="9">
        <v>30</v>
      </c>
      <c r="B53" s="19" t="s">
        <v>71</v>
      </c>
      <c r="C53" s="9">
        <v>27</v>
      </c>
      <c r="D53" s="10">
        <v>29</v>
      </c>
      <c r="E53" s="51">
        <v>196.5</v>
      </c>
      <c r="F53" s="51">
        <v>77.099999999999994</v>
      </c>
      <c r="G53" s="51">
        <v>9</v>
      </c>
      <c r="H53" s="51">
        <v>0</v>
      </c>
      <c r="I53" s="51">
        <v>0</v>
      </c>
      <c r="J53" s="51">
        <v>68.099999999999994</v>
      </c>
      <c r="K53" s="16">
        <f t="shared" si="0"/>
        <v>119.4</v>
      </c>
      <c r="L53" s="121"/>
      <c r="M53" s="51"/>
      <c r="N53" s="77"/>
    </row>
    <row r="54" spans="1:14" s="17" customFormat="1" ht="33" customHeight="1">
      <c r="A54" s="10">
        <v>31</v>
      </c>
      <c r="B54" s="19" t="s">
        <v>72</v>
      </c>
      <c r="C54" s="10">
        <v>27</v>
      </c>
      <c r="D54" s="10">
        <v>28</v>
      </c>
      <c r="E54" s="51">
        <v>189.9</v>
      </c>
      <c r="F54" s="51">
        <v>74.5</v>
      </c>
      <c r="G54" s="51">
        <v>0</v>
      </c>
      <c r="H54" s="51">
        <v>6.3</v>
      </c>
      <c r="I54" s="51">
        <v>0</v>
      </c>
      <c r="J54" s="51">
        <v>68.2</v>
      </c>
      <c r="K54" s="16">
        <f t="shared" si="0"/>
        <v>115.4</v>
      </c>
      <c r="L54" s="121"/>
      <c r="M54" s="51"/>
      <c r="N54" s="76"/>
    </row>
    <row r="55" spans="1:14" s="13" customFormat="1" ht="33" customHeight="1">
      <c r="A55" s="9">
        <v>32</v>
      </c>
      <c r="B55" s="19" t="s">
        <v>129</v>
      </c>
      <c r="C55" s="9">
        <v>27</v>
      </c>
      <c r="D55" s="10">
        <v>27</v>
      </c>
      <c r="E55" s="51">
        <v>191.4</v>
      </c>
      <c r="F55" s="51">
        <v>77.7</v>
      </c>
      <c r="G55" s="51">
        <v>6.3</v>
      </c>
      <c r="H55" s="51">
        <v>0</v>
      </c>
      <c r="I55" s="51">
        <v>0</v>
      </c>
      <c r="J55" s="51">
        <v>71.400000000000006</v>
      </c>
      <c r="K55" s="16">
        <f t="shared" si="0"/>
        <v>113.7</v>
      </c>
      <c r="L55" s="121"/>
      <c r="M55" s="51"/>
      <c r="N55" s="77"/>
    </row>
    <row r="56" spans="1:14" s="13" customFormat="1" ht="33" customHeight="1">
      <c r="A56" s="9">
        <v>33</v>
      </c>
      <c r="B56" s="4" t="s">
        <v>54</v>
      </c>
      <c r="C56" s="3">
        <v>27</v>
      </c>
      <c r="D56" s="3">
        <v>49</v>
      </c>
      <c r="E56" s="54">
        <v>189.8</v>
      </c>
      <c r="F56" s="54">
        <v>77.400000000000006</v>
      </c>
      <c r="G56" s="54">
        <v>6.3</v>
      </c>
      <c r="H56" s="54">
        <v>0</v>
      </c>
      <c r="I56" s="54">
        <v>0</v>
      </c>
      <c r="J56" s="54">
        <v>71.099999999999994</v>
      </c>
      <c r="K56" s="5">
        <f>E56-F56</f>
        <v>112.4</v>
      </c>
      <c r="L56" s="122">
        <v>113</v>
      </c>
      <c r="M56" s="73"/>
      <c r="N56" s="77"/>
    </row>
    <row r="57" spans="1:14" s="13" customFormat="1" ht="33" customHeight="1">
      <c r="A57" s="9">
        <v>34</v>
      </c>
      <c r="B57" s="4" t="s">
        <v>130</v>
      </c>
      <c r="C57" s="9">
        <v>27</v>
      </c>
      <c r="D57" s="10">
        <v>50</v>
      </c>
      <c r="E57" s="51">
        <v>187.5</v>
      </c>
      <c r="F57" s="51">
        <v>79.099999999999994</v>
      </c>
      <c r="G57" s="51">
        <v>6.3</v>
      </c>
      <c r="H57" s="51">
        <v>0</v>
      </c>
      <c r="I57" s="51">
        <v>0</v>
      </c>
      <c r="J57" s="51">
        <v>72.8</v>
      </c>
      <c r="K57" s="16">
        <f t="shared" si="0"/>
        <v>108.4</v>
      </c>
      <c r="L57" s="121"/>
      <c r="M57" s="51"/>
      <c r="N57" s="77"/>
    </row>
    <row r="58" spans="1:14" s="17" customFormat="1" ht="33" customHeight="1">
      <c r="A58" s="10">
        <v>35</v>
      </c>
      <c r="B58" s="19" t="s">
        <v>73</v>
      </c>
      <c r="C58" s="10">
        <v>27</v>
      </c>
      <c r="D58" s="10">
        <v>51</v>
      </c>
      <c r="E58" s="51">
        <v>186.8</v>
      </c>
      <c r="F58" s="51">
        <v>80.2</v>
      </c>
      <c r="G58" s="51">
        <v>6.3</v>
      </c>
      <c r="H58" s="51">
        <v>0</v>
      </c>
      <c r="I58" s="51">
        <v>0</v>
      </c>
      <c r="J58" s="51">
        <v>73.900000000000006</v>
      </c>
      <c r="K58" s="16">
        <f t="shared" si="0"/>
        <v>106.60000000000001</v>
      </c>
      <c r="L58" s="121"/>
      <c r="M58" s="51"/>
      <c r="N58" s="76"/>
    </row>
    <row r="59" spans="1:14" s="15" customFormat="1" ht="51" customHeight="1">
      <c r="A59" s="29">
        <v>36</v>
      </c>
      <c r="B59" s="35" t="s">
        <v>74</v>
      </c>
      <c r="C59" s="29">
        <v>27</v>
      </c>
      <c r="D59" s="29">
        <v>17</v>
      </c>
      <c r="E59" s="49"/>
      <c r="F59" s="49"/>
      <c r="G59" s="49"/>
      <c r="H59" s="49"/>
      <c r="I59" s="49"/>
      <c r="J59" s="49"/>
      <c r="K59" s="25">
        <f t="shared" si="0"/>
        <v>0</v>
      </c>
      <c r="L59" s="84"/>
      <c r="M59" s="49"/>
      <c r="N59" s="74"/>
    </row>
    <row r="60" spans="1:14" s="13" customFormat="1" ht="33" customHeight="1">
      <c r="A60" s="575">
        <v>37</v>
      </c>
      <c r="B60" s="617" t="s">
        <v>75</v>
      </c>
      <c r="C60" s="9">
        <v>27</v>
      </c>
      <c r="D60" s="10">
        <v>52</v>
      </c>
      <c r="E60" s="51">
        <v>571.29999999999995</v>
      </c>
      <c r="F60" s="51">
        <v>196.7</v>
      </c>
      <c r="G60" s="51">
        <v>0</v>
      </c>
      <c r="H60" s="51">
        <v>0</v>
      </c>
      <c r="I60" s="51">
        <v>0</v>
      </c>
      <c r="J60" s="51">
        <v>196.7</v>
      </c>
      <c r="K60" s="16">
        <f t="shared" si="0"/>
        <v>374.59999999999997</v>
      </c>
      <c r="L60" s="121"/>
      <c r="M60" s="51"/>
      <c r="N60" s="77"/>
    </row>
    <row r="61" spans="1:14" s="13" customFormat="1" ht="33" customHeight="1">
      <c r="A61" s="619"/>
      <c r="B61" s="620"/>
      <c r="C61" s="9">
        <v>27</v>
      </c>
      <c r="D61" s="10">
        <v>53</v>
      </c>
      <c r="E61" s="51">
        <v>368.6</v>
      </c>
      <c r="F61" s="51">
        <v>84</v>
      </c>
      <c r="G61" s="51">
        <v>0</v>
      </c>
      <c r="H61" s="51">
        <v>0</v>
      </c>
      <c r="I61" s="51">
        <v>0</v>
      </c>
      <c r="J61" s="51">
        <v>84</v>
      </c>
      <c r="K61" s="16">
        <f t="shared" si="0"/>
        <v>284.60000000000002</v>
      </c>
      <c r="L61" s="121"/>
      <c r="M61" s="51"/>
      <c r="N61" s="77"/>
    </row>
    <row r="62" spans="1:14" s="13" customFormat="1" ht="33" customHeight="1">
      <c r="A62" s="619"/>
      <c r="B62" s="620"/>
      <c r="C62" s="9">
        <v>27</v>
      </c>
      <c r="D62" s="10">
        <v>55</v>
      </c>
      <c r="E62" s="51">
        <v>353.5</v>
      </c>
      <c r="F62" s="51">
        <v>85.4</v>
      </c>
      <c r="G62" s="51">
        <v>1.3</v>
      </c>
      <c r="H62" s="51">
        <v>0</v>
      </c>
      <c r="I62" s="51">
        <v>0</v>
      </c>
      <c r="J62" s="51">
        <v>84.1</v>
      </c>
      <c r="K62" s="16">
        <f t="shared" si="0"/>
        <v>268.10000000000002</v>
      </c>
      <c r="L62" s="121"/>
      <c r="M62" s="51"/>
      <c r="N62" s="77"/>
    </row>
    <row r="63" spans="1:14" s="45" customFormat="1" ht="33" customHeight="1">
      <c r="A63" s="576"/>
      <c r="B63" s="618"/>
      <c r="C63" s="43">
        <v>27</v>
      </c>
      <c r="D63" s="131">
        <v>56</v>
      </c>
      <c r="E63" s="65">
        <v>379.2</v>
      </c>
      <c r="F63" s="65">
        <v>92.5</v>
      </c>
      <c r="G63" s="65">
        <v>0.9</v>
      </c>
      <c r="H63" s="65">
        <v>0</v>
      </c>
      <c r="I63" s="65">
        <v>0</v>
      </c>
      <c r="J63" s="65">
        <v>91.6</v>
      </c>
      <c r="K63" s="44">
        <f t="shared" si="0"/>
        <v>286.7</v>
      </c>
      <c r="M63" s="126"/>
      <c r="N63" s="65" t="s">
        <v>128</v>
      </c>
    </row>
    <row r="64" spans="1:14" ht="33" customHeight="1">
      <c r="A64" s="27">
        <v>38</v>
      </c>
      <c r="B64" s="35" t="s">
        <v>76</v>
      </c>
      <c r="C64" s="27">
        <v>27</v>
      </c>
      <c r="D64" s="29">
        <v>54</v>
      </c>
      <c r="E64" s="49"/>
      <c r="F64" s="49"/>
      <c r="G64" s="49"/>
      <c r="H64" s="49"/>
      <c r="I64" s="49"/>
      <c r="J64" s="49"/>
      <c r="K64" s="25">
        <f t="shared" si="0"/>
        <v>0</v>
      </c>
      <c r="L64" s="84"/>
      <c r="M64" s="49"/>
      <c r="N64" s="28"/>
    </row>
    <row r="65" spans="1:14" s="13" customFormat="1" ht="33" customHeight="1">
      <c r="A65" s="10">
        <v>39</v>
      </c>
      <c r="B65" s="19" t="s">
        <v>77</v>
      </c>
      <c r="C65" s="10">
        <v>27</v>
      </c>
      <c r="D65" s="10">
        <v>57</v>
      </c>
      <c r="E65" s="51">
        <v>307.10000000000002</v>
      </c>
      <c r="F65" s="51">
        <v>74.3</v>
      </c>
      <c r="G65" s="51">
        <v>7.3</v>
      </c>
      <c r="H65" s="51">
        <v>0</v>
      </c>
      <c r="I65" s="51">
        <v>0</v>
      </c>
      <c r="J65" s="51">
        <v>67</v>
      </c>
      <c r="K65" s="16">
        <f t="shared" si="0"/>
        <v>232.8</v>
      </c>
      <c r="L65" s="121"/>
      <c r="M65" s="51"/>
      <c r="N65" s="77"/>
    </row>
    <row r="66" spans="1:14" ht="33" customHeight="1">
      <c r="A66" s="27">
        <v>40</v>
      </c>
      <c r="B66" s="35" t="s">
        <v>78</v>
      </c>
      <c r="C66" s="27">
        <v>27</v>
      </c>
      <c r="D66" s="29">
        <v>60</v>
      </c>
      <c r="E66" s="49"/>
      <c r="F66" s="49"/>
      <c r="G66" s="49"/>
      <c r="H66" s="49"/>
      <c r="I66" s="49"/>
      <c r="J66" s="49"/>
      <c r="K66" s="25">
        <f t="shared" si="0"/>
        <v>0</v>
      </c>
      <c r="L66" s="84"/>
      <c r="M66" s="49"/>
      <c r="N66" s="28"/>
    </row>
    <row r="67" spans="1:14" s="13" customFormat="1" ht="33" customHeight="1">
      <c r="A67" s="9">
        <v>41</v>
      </c>
      <c r="B67" s="19" t="s">
        <v>79</v>
      </c>
      <c r="C67" s="9">
        <v>27</v>
      </c>
      <c r="D67" s="10">
        <v>25</v>
      </c>
      <c r="E67" s="51">
        <v>287.5</v>
      </c>
      <c r="F67" s="51">
        <v>76.7</v>
      </c>
      <c r="G67" s="51">
        <v>76.7</v>
      </c>
      <c r="H67" s="51">
        <v>0</v>
      </c>
      <c r="I67" s="51">
        <v>0</v>
      </c>
      <c r="J67" s="51">
        <v>0</v>
      </c>
      <c r="K67" s="16">
        <f t="shared" si="0"/>
        <v>210.8</v>
      </c>
      <c r="L67" s="121"/>
      <c r="M67" s="51"/>
      <c r="N67" s="77"/>
    </row>
    <row r="68" spans="1:14" s="13" customFormat="1" ht="33" customHeight="1">
      <c r="A68" s="9">
        <v>42</v>
      </c>
      <c r="B68" s="19" t="s">
        <v>80</v>
      </c>
      <c r="C68" s="9">
        <v>27</v>
      </c>
      <c r="D68" s="10">
        <v>61</v>
      </c>
      <c r="E68" s="51">
        <v>286.39999999999998</v>
      </c>
      <c r="F68" s="51">
        <v>84.9</v>
      </c>
      <c r="G68" s="51">
        <v>84.9</v>
      </c>
      <c r="H68" s="51">
        <v>0</v>
      </c>
      <c r="I68" s="51">
        <v>0</v>
      </c>
      <c r="J68" s="51">
        <v>0</v>
      </c>
      <c r="K68" s="16">
        <f t="shared" si="0"/>
        <v>201.49999999999997</v>
      </c>
      <c r="L68" s="121"/>
      <c r="M68" s="51"/>
      <c r="N68" s="77"/>
    </row>
    <row r="69" spans="1:14" s="13" customFormat="1" ht="54" customHeight="1">
      <c r="A69" s="9">
        <v>43</v>
      </c>
      <c r="B69" s="19" t="s">
        <v>185</v>
      </c>
      <c r="C69" s="3">
        <v>27</v>
      </c>
      <c r="D69" s="3">
        <v>62</v>
      </c>
      <c r="E69" s="54">
        <v>285</v>
      </c>
      <c r="F69" s="54">
        <v>96.2</v>
      </c>
      <c r="G69" s="54">
        <v>95.3</v>
      </c>
      <c r="H69" s="54">
        <v>0</v>
      </c>
      <c r="I69" s="54">
        <v>0</v>
      </c>
      <c r="J69" s="54">
        <v>0.9</v>
      </c>
      <c r="K69" s="5">
        <f>E69-F69</f>
        <v>188.8</v>
      </c>
      <c r="L69" s="121">
        <v>189.4</v>
      </c>
      <c r="M69" s="51"/>
      <c r="N69" s="77"/>
    </row>
    <row r="70" spans="1:14" s="17" customFormat="1" ht="33" customHeight="1">
      <c r="A70" s="10">
        <v>44</v>
      </c>
      <c r="B70" s="19" t="s">
        <v>81</v>
      </c>
      <c r="C70" s="10">
        <v>27</v>
      </c>
      <c r="D70" s="10">
        <v>63</v>
      </c>
      <c r="E70" s="51">
        <v>287.5</v>
      </c>
      <c r="F70" s="51">
        <v>111.7</v>
      </c>
      <c r="G70" s="51">
        <v>54.7</v>
      </c>
      <c r="H70" s="51">
        <v>0</v>
      </c>
      <c r="I70" s="51">
        <v>0</v>
      </c>
      <c r="J70" s="51">
        <v>57</v>
      </c>
      <c r="K70" s="16">
        <f t="shared" si="0"/>
        <v>175.8</v>
      </c>
      <c r="L70" s="121"/>
      <c r="M70" s="51"/>
      <c r="N70" s="76"/>
    </row>
    <row r="71" spans="1:14" s="13" customFormat="1" ht="33" customHeight="1">
      <c r="A71" s="9">
        <v>45</v>
      </c>
      <c r="B71" s="19" t="s">
        <v>125</v>
      </c>
      <c r="C71" s="9">
        <v>27</v>
      </c>
      <c r="D71" s="10">
        <v>64</v>
      </c>
      <c r="E71" s="51">
        <v>294.89999999999998</v>
      </c>
      <c r="F71" s="51">
        <v>127.8</v>
      </c>
      <c r="G71" s="51">
        <v>120</v>
      </c>
      <c r="H71" s="51">
        <v>4.4000000000000004</v>
      </c>
      <c r="I71" s="51">
        <v>0</v>
      </c>
      <c r="J71" s="51">
        <v>3.4</v>
      </c>
      <c r="K71" s="16">
        <f t="shared" si="0"/>
        <v>167.09999999999997</v>
      </c>
      <c r="L71" s="121"/>
      <c r="M71" s="51"/>
      <c r="N71" s="77"/>
    </row>
    <row r="72" spans="1:14" s="13" customFormat="1" ht="33" customHeight="1">
      <c r="A72" s="9">
        <v>46</v>
      </c>
      <c r="B72" s="19" t="s">
        <v>131</v>
      </c>
      <c r="C72" s="9">
        <v>27</v>
      </c>
      <c r="D72" s="10">
        <v>65</v>
      </c>
      <c r="E72" s="51">
        <v>305.5</v>
      </c>
      <c r="F72" s="51">
        <v>148.5</v>
      </c>
      <c r="G72" s="51">
        <v>143.1</v>
      </c>
      <c r="H72" s="51">
        <v>0</v>
      </c>
      <c r="I72" s="51">
        <v>0</v>
      </c>
      <c r="J72" s="51">
        <v>5.4</v>
      </c>
      <c r="K72" s="16">
        <f t="shared" si="0"/>
        <v>157</v>
      </c>
      <c r="L72" s="121"/>
      <c r="M72" s="51"/>
      <c r="N72" s="77"/>
    </row>
    <row r="73" spans="1:14" s="17" customFormat="1" ht="33" customHeight="1">
      <c r="A73" s="10">
        <v>47</v>
      </c>
      <c r="B73" s="19" t="s">
        <v>82</v>
      </c>
      <c r="C73" s="10">
        <v>27</v>
      </c>
      <c r="D73" s="10">
        <v>24</v>
      </c>
      <c r="E73" s="51">
        <v>296.39999999999998</v>
      </c>
      <c r="F73" s="51">
        <v>168.8</v>
      </c>
      <c r="G73" s="51">
        <v>104</v>
      </c>
      <c r="H73" s="51">
        <v>0</v>
      </c>
      <c r="I73" s="51">
        <v>0</v>
      </c>
      <c r="J73" s="51">
        <v>64.8</v>
      </c>
      <c r="K73" s="16">
        <f t="shared" si="0"/>
        <v>127.59999999999997</v>
      </c>
      <c r="L73" s="121"/>
      <c r="M73" s="51"/>
      <c r="N73" s="76"/>
    </row>
    <row r="74" spans="1:14" ht="33" customHeight="1">
      <c r="A74" s="27">
        <v>48</v>
      </c>
      <c r="B74" s="35" t="s">
        <v>83</v>
      </c>
      <c r="C74" s="27">
        <v>27</v>
      </c>
      <c r="D74" s="29">
        <v>66</v>
      </c>
      <c r="E74" s="49"/>
      <c r="F74" s="49"/>
      <c r="G74" s="49"/>
      <c r="H74" s="49"/>
      <c r="I74" s="49"/>
      <c r="J74" s="49"/>
      <c r="K74" s="25">
        <f t="shared" si="0"/>
        <v>0</v>
      </c>
      <c r="L74" s="84"/>
      <c r="M74" s="49"/>
      <c r="N74" s="28"/>
    </row>
    <row r="75" spans="1:14" ht="33" customHeight="1">
      <c r="A75" s="27">
        <v>49</v>
      </c>
      <c r="B75" s="35" t="s">
        <v>84</v>
      </c>
      <c r="C75" s="27">
        <v>27</v>
      </c>
      <c r="D75" s="29">
        <v>264</v>
      </c>
      <c r="E75" s="49"/>
      <c r="F75" s="49"/>
      <c r="G75" s="49"/>
      <c r="H75" s="49"/>
      <c r="I75" s="49"/>
      <c r="J75" s="49"/>
      <c r="K75" s="25">
        <f t="shared" si="0"/>
        <v>0</v>
      </c>
      <c r="L75" s="84"/>
      <c r="M75" s="49"/>
      <c r="N75" s="28"/>
    </row>
    <row r="76" spans="1:14" ht="33" customHeight="1">
      <c r="A76" s="27">
        <v>50</v>
      </c>
      <c r="B76" s="35" t="s">
        <v>85</v>
      </c>
      <c r="C76" s="31">
        <v>27</v>
      </c>
      <c r="D76" s="31">
        <v>67</v>
      </c>
      <c r="E76" s="52">
        <v>3655.9</v>
      </c>
      <c r="F76" s="52">
        <v>2918</v>
      </c>
      <c r="G76" s="52">
        <v>0</v>
      </c>
      <c r="H76" s="52">
        <v>0</v>
      </c>
      <c r="I76" s="52">
        <v>2918</v>
      </c>
      <c r="J76" s="52">
        <v>0</v>
      </c>
      <c r="K76" s="32">
        <f>E76-F76</f>
        <v>737.90000000000009</v>
      </c>
      <c r="L76" s="84" t="s">
        <v>86</v>
      </c>
      <c r="M76" s="49"/>
      <c r="N76" s="28"/>
    </row>
    <row r="77" spans="1:14" ht="33" customHeight="1">
      <c r="A77" s="34">
        <v>51</v>
      </c>
      <c r="B77" s="75" t="s">
        <v>87</v>
      </c>
      <c r="C77" s="27">
        <v>27</v>
      </c>
      <c r="D77" s="29">
        <v>68</v>
      </c>
      <c r="E77" s="49"/>
      <c r="F77" s="49"/>
      <c r="G77" s="49"/>
      <c r="H77" s="49"/>
      <c r="I77" s="49"/>
      <c r="J77" s="49"/>
      <c r="K77" s="25">
        <f t="shared" si="0"/>
        <v>0</v>
      </c>
      <c r="L77" s="84"/>
      <c r="M77" s="49"/>
      <c r="N77" s="28"/>
    </row>
    <row r="78" spans="1:14" s="13" customFormat="1" ht="33" customHeight="1">
      <c r="A78" s="575">
        <v>52</v>
      </c>
      <c r="B78" s="617" t="s">
        <v>88</v>
      </c>
      <c r="C78" s="9">
        <v>27</v>
      </c>
      <c r="D78" s="10">
        <v>69</v>
      </c>
      <c r="E78" s="51">
        <v>393.1</v>
      </c>
      <c r="F78" s="51">
        <v>393.1</v>
      </c>
      <c r="G78" s="51">
        <v>200</v>
      </c>
      <c r="H78" s="51">
        <v>0</v>
      </c>
      <c r="I78" s="51">
        <v>0</v>
      </c>
      <c r="J78" s="51">
        <v>193.1</v>
      </c>
      <c r="K78" s="16">
        <f t="shared" si="0"/>
        <v>0</v>
      </c>
      <c r="L78" s="121"/>
      <c r="M78" s="51"/>
      <c r="N78" s="77"/>
    </row>
    <row r="79" spans="1:14" s="13" customFormat="1" ht="33" customHeight="1">
      <c r="A79" s="576"/>
      <c r="B79" s="618"/>
      <c r="C79" s="9">
        <v>26</v>
      </c>
      <c r="D79" s="10">
        <v>22</v>
      </c>
      <c r="E79" s="51">
        <v>176</v>
      </c>
      <c r="F79" s="51">
        <v>99.3</v>
      </c>
      <c r="G79" s="51">
        <v>40</v>
      </c>
      <c r="H79" s="51">
        <v>0</v>
      </c>
      <c r="I79" s="51">
        <v>0</v>
      </c>
      <c r="J79" s="51">
        <v>59.3</v>
      </c>
      <c r="K79" s="16">
        <f t="shared" si="0"/>
        <v>76.7</v>
      </c>
      <c r="L79" s="121"/>
      <c r="M79" s="51"/>
      <c r="N79" s="77"/>
    </row>
    <row r="80" spans="1:14" s="13" customFormat="1" ht="33" customHeight="1">
      <c r="A80" s="575">
        <v>53</v>
      </c>
      <c r="B80" s="617" t="s">
        <v>132</v>
      </c>
      <c r="C80" s="10">
        <v>27</v>
      </c>
      <c r="D80" s="10">
        <v>265</v>
      </c>
      <c r="E80" s="51">
        <v>438.4</v>
      </c>
      <c r="F80" s="51">
        <v>432.9</v>
      </c>
      <c r="G80" s="51">
        <v>200</v>
      </c>
      <c r="H80" s="51">
        <v>0</v>
      </c>
      <c r="I80" s="51">
        <v>0</v>
      </c>
      <c r="J80" s="69">
        <v>232.9</v>
      </c>
      <c r="K80" s="16">
        <f t="shared" si="0"/>
        <v>5.5</v>
      </c>
      <c r="L80" s="121" t="s">
        <v>133</v>
      </c>
      <c r="M80" s="51"/>
      <c r="N80" s="77"/>
    </row>
    <row r="81" spans="1:14" s="13" customFormat="1" ht="33" customHeight="1">
      <c r="A81" s="576"/>
      <c r="B81" s="618"/>
      <c r="C81" s="10">
        <v>27</v>
      </c>
      <c r="D81" s="10">
        <v>266</v>
      </c>
      <c r="E81" s="51">
        <v>848.1</v>
      </c>
      <c r="F81" s="51">
        <v>693.1</v>
      </c>
      <c r="G81" s="51">
        <v>120</v>
      </c>
      <c r="H81" s="51">
        <v>100</v>
      </c>
      <c r="I81" s="51">
        <v>0</v>
      </c>
      <c r="J81" s="69">
        <v>473.1</v>
      </c>
      <c r="K81" s="16">
        <f t="shared" ref="K81:K144" si="1">E81-F81</f>
        <v>155</v>
      </c>
      <c r="L81" s="121" t="s">
        <v>133</v>
      </c>
      <c r="M81" s="51"/>
      <c r="N81" s="77"/>
    </row>
    <row r="82" spans="1:14" s="13" customFormat="1" ht="33" customHeight="1">
      <c r="A82" s="575">
        <v>54</v>
      </c>
      <c r="B82" s="617" t="s">
        <v>183</v>
      </c>
      <c r="C82" s="9">
        <v>27</v>
      </c>
      <c r="D82" s="10">
        <v>263</v>
      </c>
      <c r="E82" s="51">
        <v>161</v>
      </c>
      <c r="F82" s="51">
        <v>121.9</v>
      </c>
      <c r="G82" s="51">
        <v>100</v>
      </c>
      <c r="H82" s="51">
        <v>21.9</v>
      </c>
      <c r="I82" s="51">
        <v>0</v>
      </c>
      <c r="J82" s="51">
        <v>0</v>
      </c>
      <c r="K82" s="16">
        <f t="shared" si="1"/>
        <v>39.099999999999994</v>
      </c>
      <c r="L82" s="121">
        <v>161</v>
      </c>
      <c r="M82" s="51"/>
      <c r="N82" s="77"/>
    </row>
    <row r="83" spans="1:14" s="13" customFormat="1" ht="33" customHeight="1">
      <c r="A83" s="619"/>
      <c r="B83" s="620"/>
      <c r="C83" s="9">
        <v>27</v>
      </c>
      <c r="D83" s="10">
        <v>267</v>
      </c>
      <c r="E83" s="51">
        <v>413.2</v>
      </c>
      <c r="F83" s="51">
        <v>302.7</v>
      </c>
      <c r="G83" s="51">
        <v>120</v>
      </c>
      <c r="H83" s="51">
        <v>0</v>
      </c>
      <c r="I83" s="51">
        <v>0</v>
      </c>
      <c r="J83" s="51">
        <v>182.7</v>
      </c>
      <c r="K83" s="16">
        <f t="shared" si="1"/>
        <v>110.5</v>
      </c>
      <c r="L83" s="121">
        <v>120</v>
      </c>
      <c r="M83" s="51"/>
      <c r="N83" s="77"/>
    </row>
    <row r="84" spans="1:14" s="13" customFormat="1" ht="33" customHeight="1">
      <c r="A84" s="619"/>
      <c r="B84" s="620"/>
      <c r="C84" s="9">
        <v>27</v>
      </c>
      <c r="D84" s="10">
        <v>72</v>
      </c>
      <c r="E84" s="51">
        <v>194</v>
      </c>
      <c r="F84" s="51">
        <v>126.8</v>
      </c>
      <c r="G84" s="51">
        <v>100</v>
      </c>
      <c r="H84" s="51">
        <v>26.8</v>
      </c>
      <c r="I84" s="51">
        <v>0</v>
      </c>
      <c r="J84" s="51">
        <v>0</v>
      </c>
      <c r="K84" s="16">
        <f t="shared" si="1"/>
        <v>67.2</v>
      </c>
      <c r="L84" s="121">
        <v>194</v>
      </c>
      <c r="M84" s="51"/>
      <c r="N84" s="77"/>
    </row>
    <row r="85" spans="1:14" s="13" customFormat="1" ht="33" customHeight="1">
      <c r="A85" s="576"/>
      <c r="B85" s="618"/>
      <c r="C85" s="9">
        <v>27</v>
      </c>
      <c r="D85" s="10">
        <v>73</v>
      </c>
      <c r="E85" s="51">
        <v>262</v>
      </c>
      <c r="F85" s="51">
        <v>216.1</v>
      </c>
      <c r="G85" s="51">
        <v>120</v>
      </c>
      <c r="H85" s="51">
        <v>96.1</v>
      </c>
      <c r="I85" s="51">
        <v>0</v>
      </c>
      <c r="J85" s="51">
        <v>0</v>
      </c>
      <c r="K85" s="16">
        <f t="shared" si="1"/>
        <v>45.900000000000006</v>
      </c>
      <c r="L85" s="121">
        <v>258</v>
      </c>
      <c r="M85" s="51"/>
      <c r="N85" s="77"/>
    </row>
    <row r="86" spans="1:14" s="13" customFormat="1" ht="33" customHeight="1">
      <c r="A86" s="9">
        <v>55</v>
      </c>
      <c r="B86" s="19" t="s">
        <v>134</v>
      </c>
      <c r="C86" s="9">
        <v>27</v>
      </c>
      <c r="D86" s="10">
        <v>75</v>
      </c>
      <c r="E86" s="51">
        <v>390.9</v>
      </c>
      <c r="F86" s="51">
        <v>371.2</v>
      </c>
      <c r="G86" s="51">
        <v>120</v>
      </c>
      <c r="H86" s="51">
        <v>149</v>
      </c>
      <c r="I86" s="51">
        <v>0</v>
      </c>
      <c r="J86" s="51">
        <v>102.2</v>
      </c>
      <c r="K86" s="16">
        <f t="shared" si="1"/>
        <v>19.699999999999989</v>
      </c>
      <c r="L86" s="121"/>
      <c r="M86" s="51"/>
      <c r="N86" s="77"/>
    </row>
    <row r="87" spans="1:14" s="17" customFormat="1" ht="33" customHeight="1">
      <c r="A87" s="10">
        <v>56</v>
      </c>
      <c r="B87" s="19" t="s">
        <v>89</v>
      </c>
      <c r="C87" s="10">
        <v>27</v>
      </c>
      <c r="D87" s="10">
        <v>74</v>
      </c>
      <c r="E87" s="51">
        <v>320</v>
      </c>
      <c r="F87" s="51">
        <v>280.60000000000002</v>
      </c>
      <c r="G87" s="51">
        <v>120</v>
      </c>
      <c r="H87" s="51">
        <v>160.5</v>
      </c>
      <c r="I87" s="51">
        <v>0</v>
      </c>
      <c r="J87" s="51">
        <v>0.1</v>
      </c>
      <c r="K87" s="16">
        <f t="shared" si="1"/>
        <v>39.399999999999977</v>
      </c>
      <c r="L87" s="121">
        <v>293.5</v>
      </c>
      <c r="M87" s="51"/>
      <c r="N87" s="76" t="s">
        <v>184</v>
      </c>
    </row>
    <row r="88" spans="1:14" s="13" customFormat="1" ht="33" customHeight="1">
      <c r="A88" s="9">
        <v>57</v>
      </c>
      <c r="B88" s="19" t="s">
        <v>29</v>
      </c>
      <c r="C88" s="9">
        <v>27</v>
      </c>
      <c r="D88" s="10">
        <v>71</v>
      </c>
      <c r="E88" s="51">
        <v>267.8</v>
      </c>
      <c r="F88" s="51">
        <v>169.8</v>
      </c>
      <c r="G88" s="51">
        <v>145</v>
      </c>
      <c r="H88" s="51">
        <v>0</v>
      </c>
      <c r="I88" s="51">
        <v>0</v>
      </c>
      <c r="J88" s="51">
        <v>24.8</v>
      </c>
      <c r="K88" s="16">
        <f t="shared" si="1"/>
        <v>98</v>
      </c>
      <c r="L88" s="121">
        <v>200</v>
      </c>
      <c r="M88" s="51"/>
      <c r="N88" s="77"/>
    </row>
    <row r="89" spans="1:14" s="13" customFormat="1" ht="33" customHeight="1">
      <c r="A89" s="9">
        <v>58</v>
      </c>
      <c r="B89" s="19" t="s">
        <v>12</v>
      </c>
      <c r="C89" s="9">
        <v>27</v>
      </c>
      <c r="D89" s="10">
        <v>95</v>
      </c>
      <c r="E89" s="51">
        <v>190.5</v>
      </c>
      <c r="F89" s="51">
        <v>113</v>
      </c>
      <c r="G89" s="51">
        <v>67.7</v>
      </c>
      <c r="H89" s="51">
        <v>0</v>
      </c>
      <c r="I89" s="51">
        <v>0</v>
      </c>
      <c r="J89" s="51">
        <v>45.3</v>
      </c>
      <c r="K89" s="16">
        <f t="shared" si="1"/>
        <v>77.5</v>
      </c>
      <c r="L89" s="121"/>
      <c r="M89" s="51"/>
      <c r="N89" s="77"/>
    </row>
    <row r="90" spans="1:14" s="13" customFormat="1" ht="33" customHeight="1">
      <c r="A90" s="9">
        <v>59</v>
      </c>
      <c r="B90" s="19" t="s">
        <v>90</v>
      </c>
      <c r="C90" s="9">
        <v>26</v>
      </c>
      <c r="D90" s="10">
        <v>5</v>
      </c>
      <c r="E90" s="51">
        <v>249.7</v>
      </c>
      <c r="F90" s="51">
        <v>135.9</v>
      </c>
      <c r="G90" s="51">
        <v>110.2</v>
      </c>
      <c r="H90" s="51">
        <v>0</v>
      </c>
      <c r="I90" s="51">
        <v>0</v>
      </c>
      <c r="J90" s="51">
        <v>25.7</v>
      </c>
      <c r="K90" s="16">
        <f t="shared" si="1"/>
        <v>113.79999999999998</v>
      </c>
      <c r="L90" s="121"/>
      <c r="M90" s="51"/>
      <c r="N90" s="77"/>
    </row>
    <row r="91" spans="1:14" s="13" customFormat="1" ht="33" customHeight="1">
      <c r="A91" s="9">
        <v>60</v>
      </c>
      <c r="B91" s="19" t="s">
        <v>11</v>
      </c>
      <c r="C91" s="9">
        <v>26</v>
      </c>
      <c r="D91" s="10">
        <v>6</v>
      </c>
      <c r="E91" s="51">
        <v>176.5</v>
      </c>
      <c r="F91" s="51">
        <v>89.9</v>
      </c>
      <c r="G91" s="51">
        <v>48.2</v>
      </c>
      <c r="H91" s="51">
        <v>0</v>
      </c>
      <c r="I91" s="51">
        <v>0</v>
      </c>
      <c r="J91" s="51">
        <v>41.7</v>
      </c>
      <c r="K91" s="16">
        <f t="shared" si="1"/>
        <v>86.6</v>
      </c>
      <c r="L91" s="121"/>
      <c r="M91" s="51"/>
      <c r="N91" s="77"/>
    </row>
    <row r="92" spans="1:14" s="13" customFormat="1" ht="33" customHeight="1">
      <c r="A92" s="9">
        <v>61</v>
      </c>
      <c r="B92" s="118" t="s">
        <v>91</v>
      </c>
      <c r="C92" s="9">
        <v>26</v>
      </c>
      <c r="D92" s="10">
        <v>101</v>
      </c>
      <c r="E92" s="51">
        <v>135.9</v>
      </c>
      <c r="F92" s="51">
        <v>65.7</v>
      </c>
      <c r="G92" s="51">
        <v>32.5</v>
      </c>
      <c r="H92" s="51">
        <v>0</v>
      </c>
      <c r="I92" s="51">
        <v>0</v>
      </c>
      <c r="J92" s="51">
        <v>33.200000000000003</v>
      </c>
      <c r="K92" s="16">
        <f t="shared" si="1"/>
        <v>70.2</v>
      </c>
      <c r="L92" s="121"/>
      <c r="M92" s="51"/>
      <c r="N92" s="77"/>
    </row>
    <row r="93" spans="1:14" s="13" customFormat="1" ht="33" customHeight="1">
      <c r="A93" s="9">
        <v>62</v>
      </c>
      <c r="B93" s="19" t="s">
        <v>92</v>
      </c>
      <c r="C93" s="9">
        <v>26</v>
      </c>
      <c r="D93" s="10">
        <v>25</v>
      </c>
      <c r="E93" s="51">
        <v>120.9</v>
      </c>
      <c r="F93" s="51">
        <v>62</v>
      </c>
      <c r="G93" s="51">
        <v>29.9</v>
      </c>
      <c r="H93" s="51">
        <v>0</v>
      </c>
      <c r="I93" s="51">
        <v>0</v>
      </c>
      <c r="J93" s="51">
        <v>32.1</v>
      </c>
      <c r="K93" s="16">
        <f t="shared" si="1"/>
        <v>58.900000000000006</v>
      </c>
      <c r="L93" s="121"/>
      <c r="M93" s="51"/>
      <c r="N93" s="77"/>
    </row>
    <row r="94" spans="1:14" ht="33" customHeight="1">
      <c r="A94" s="27">
        <v>63</v>
      </c>
      <c r="B94" s="35" t="s">
        <v>93</v>
      </c>
      <c r="C94" s="27">
        <v>26</v>
      </c>
      <c r="D94" s="29">
        <v>24</v>
      </c>
      <c r="E94" s="49"/>
      <c r="F94" s="49"/>
      <c r="G94" s="49"/>
      <c r="H94" s="49"/>
      <c r="I94" s="49"/>
      <c r="J94" s="49"/>
      <c r="K94" s="25">
        <f t="shared" si="1"/>
        <v>0</v>
      </c>
      <c r="L94" s="84"/>
      <c r="M94" s="49"/>
      <c r="N94" s="28"/>
    </row>
    <row r="95" spans="1:14" s="13" customFormat="1" ht="33" customHeight="1">
      <c r="A95" s="9">
        <v>64</v>
      </c>
      <c r="B95" s="19" t="s">
        <v>94</v>
      </c>
      <c r="C95" s="9">
        <v>26</v>
      </c>
      <c r="D95" s="10">
        <v>23</v>
      </c>
      <c r="E95" s="51">
        <v>193.7</v>
      </c>
      <c r="F95" s="51">
        <v>106.5</v>
      </c>
      <c r="G95" s="51">
        <v>44.3</v>
      </c>
      <c r="H95" s="51">
        <v>0</v>
      </c>
      <c r="I95" s="51">
        <v>0</v>
      </c>
      <c r="J95" s="51">
        <v>62.2</v>
      </c>
      <c r="K95" s="16">
        <f t="shared" si="1"/>
        <v>87.199999999999989</v>
      </c>
      <c r="L95" s="121"/>
      <c r="M95" s="51"/>
      <c r="N95" s="77"/>
    </row>
    <row r="96" spans="1:14" ht="33" customHeight="1">
      <c r="A96" s="573">
        <v>65</v>
      </c>
      <c r="B96" s="595" t="s">
        <v>95</v>
      </c>
      <c r="C96" s="27">
        <v>26</v>
      </c>
      <c r="D96" s="29">
        <v>21</v>
      </c>
      <c r="E96" s="49"/>
      <c r="F96" s="49"/>
      <c r="G96" s="49"/>
      <c r="H96" s="49"/>
      <c r="I96" s="49"/>
      <c r="J96" s="49"/>
      <c r="K96" s="25">
        <f t="shared" si="1"/>
        <v>0</v>
      </c>
      <c r="L96" s="84"/>
      <c r="M96" s="49"/>
      <c r="N96" s="28"/>
    </row>
    <row r="97" spans="1:17" ht="33" customHeight="1">
      <c r="A97" s="574"/>
      <c r="B97" s="597"/>
      <c r="C97" s="27">
        <v>26</v>
      </c>
      <c r="D97" s="29">
        <v>20</v>
      </c>
      <c r="E97" s="49"/>
      <c r="F97" s="49"/>
      <c r="G97" s="49"/>
      <c r="H97" s="49"/>
      <c r="I97" s="49"/>
      <c r="J97" s="49"/>
      <c r="K97" s="25">
        <f t="shared" si="1"/>
        <v>0</v>
      </c>
      <c r="L97" s="84"/>
      <c r="M97" s="49"/>
      <c r="N97" s="28"/>
    </row>
    <row r="98" spans="1:17" s="13" customFormat="1" ht="33" customHeight="1">
      <c r="A98" s="18">
        <v>66</v>
      </c>
      <c r="B98" s="4" t="s">
        <v>48</v>
      </c>
      <c r="C98" s="3">
        <v>27</v>
      </c>
      <c r="D98" s="3">
        <v>101</v>
      </c>
      <c r="E98" s="54">
        <v>842.3</v>
      </c>
      <c r="F98" s="70">
        <v>23.3</v>
      </c>
      <c r="G98" s="70">
        <v>9.1</v>
      </c>
      <c r="H98" s="51">
        <v>0</v>
      </c>
      <c r="I98" s="51">
        <v>0</v>
      </c>
      <c r="J98" s="70">
        <v>14.2</v>
      </c>
      <c r="K98" s="5">
        <f t="shared" si="1"/>
        <v>819</v>
      </c>
      <c r="L98" s="121">
        <v>624</v>
      </c>
      <c r="M98" s="51"/>
      <c r="N98" s="77"/>
    </row>
    <row r="99" spans="1:17" s="13" customFormat="1" ht="33" customHeight="1">
      <c r="A99" s="10">
        <v>67</v>
      </c>
      <c r="B99" s="19" t="s">
        <v>96</v>
      </c>
      <c r="C99" s="9">
        <v>27</v>
      </c>
      <c r="D99" s="10">
        <v>327</v>
      </c>
      <c r="E99" s="51"/>
      <c r="F99" s="51"/>
      <c r="G99" s="51"/>
      <c r="H99" s="51"/>
      <c r="I99" s="51"/>
      <c r="J99" s="51"/>
      <c r="K99" s="16">
        <f t="shared" si="1"/>
        <v>0</v>
      </c>
      <c r="L99" s="121"/>
      <c r="M99" s="51"/>
      <c r="N99" s="136" t="s">
        <v>161</v>
      </c>
    </row>
    <row r="100" spans="1:17" s="13" customFormat="1" ht="33" customHeight="1">
      <c r="A100" s="10">
        <v>68</v>
      </c>
      <c r="B100" s="19" t="s">
        <v>97</v>
      </c>
      <c r="C100" s="9">
        <v>27</v>
      </c>
      <c r="D100" s="10">
        <v>324</v>
      </c>
      <c r="E100" s="51"/>
      <c r="F100" s="51"/>
      <c r="G100" s="51"/>
      <c r="H100" s="51"/>
      <c r="I100" s="51"/>
      <c r="J100" s="51"/>
      <c r="K100" s="16">
        <f t="shared" si="1"/>
        <v>0</v>
      </c>
      <c r="L100" s="121"/>
      <c r="M100" s="51"/>
      <c r="N100" s="138" t="s">
        <v>208</v>
      </c>
    </row>
    <row r="101" spans="1:17" s="13" customFormat="1" ht="33" customHeight="1">
      <c r="A101" s="558">
        <v>69</v>
      </c>
      <c r="B101" s="626" t="s">
        <v>98</v>
      </c>
      <c r="C101" s="9">
        <v>27</v>
      </c>
      <c r="D101" s="10">
        <v>323</v>
      </c>
      <c r="E101" s="51"/>
      <c r="F101" s="51"/>
      <c r="G101" s="51"/>
      <c r="H101" s="51"/>
      <c r="I101" s="51"/>
      <c r="J101" s="51"/>
      <c r="K101" s="16">
        <f t="shared" si="1"/>
        <v>0</v>
      </c>
      <c r="L101" s="121"/>
      <c r="M101" s="51"/>
      <c r="N101" s="136" t="s">
        <v>161</v>
      </c>
    </row>
    <row r="102" spans="1:17" s="13" customFormat="1" ht="33" customHeight="1">
      <c r="A102" s="558"/>
      <c r="B102" s="626"/>
      <c r="C102" s="9">
        <v>27</v>
      </c>
      <c r="D102" s="10">
        <v>321</v>
      </c>
      <c r="E102" s="54">
        <v>68.900000000000006</v>
      </c>
      <c r="F102" s="54">
        <v>33.299999999999997</v>
      </c>
      <c r="G102" s="54">
        <v>31.4</v>
      </c>
      <c r="H102" s="54">
        <v>1.9</v>
      </c>
      <c r="I102" s="54">
        <v>0</v>
      </c>
      <c r="J102" s="54">
        <v>0</v>
      </c>
      <c r="K102" s="5">
        <v>14.4</v>
      </c>
      <c r="L102" s="121"/>
      <c r="M102" s="51"/>
      <c r="N102" s="13" t="s">
        <v>204</v>
      </c>
    </row>
    <row r="103" spans="1:17" s="13" customFormat="1" ht="33" customHeight="1">
      <c r="A103" s="10">
        <v>70</v>
      </c>
      <c r="B103" s="4" t="s">
        <v>50</v>
      </c>
      <c r="C103" s="3">
        <v>27</v>
      </c>
      <c r="D103" s="3">
        <v>322</v>
      </c>
      <c r="E103" s="54">
        <v>148</v>
      </c>
      <c r="F103" s="54">
        <v>15.4</v>
      </c>
      <c r="G103" s="54">
        <v>14.7</v>
      </c>
      <c r="H103" s="54">
        <v>0</v>
      </c>
      <c r="I103" s="54">
        <v>0</v>
      </c>
      <c r="J103" s="54">
        <v>0.7</v>
      </c>
      <c r="K103" s="5">
        <v>112.3</v>
      </c>
      <c r="L103" s="121">
        <v>129</v>
      </c>
      <c r="M103" s="51"/>
      <c r="N103" s="77" t="s">
        <v>164</v>
      </c>
    </row>
    <row r="104" spans="1:17" s="13" customFormat="1" ht="33" customHeight="1">
      <c r="A104" s="10">
        <v>71</v>
      </c>
      <c r="B104" s="4" t="s">
        <v>49</v>
      </c>
      <c r="C104" s="3">
        <v>27</v>
      </c>
      <c r="D104" s="3">
        <v>320</v>
      </c>
      <c r="E104" s="54">
        <v>684.9</v>
      </c>
      <c r="F104" s="54">
        <v>97</v>
      </c>
      <c r="G104" s="54">
        <v>89.4</v>
      </c>
      <c r="H104" s="54">
        <v>7.6</v>
      </c>
      <c r="I104" s="54">
        <v>0</v>
      </c>
      <c r="J104" s="54">
        <v>0</v>
      </c>
      <c r="K104" s="5">
        <v>376.7</v>
      </c>
      <c r="L104" s="121">
        <v>562</v>
      </c>
      <c r="M104" s="51"/>
      <c r="N104" s="77" t="s">
        <v>167</v>
      </c>
    </row>
    <row r="105" spans="1:17" s="13" customFormat="1" ht="33" customHeight="1">
      <c r="A105" s="10">
        <v>72</v>
      </c>
      <c r="B105" s="4" t="s">
        <v>165</v>
      </c>
      <c r="C105" s="3">
        <v>27</v>
      </c>
      <c r="D105" s="3">
        <v>319</v>
      </c>
      <c r="E105" s="54">
        <v>125</v>
      </c>
      <c r="F105" s="54">
        <v>40.1</v>
      </c>
      <c r="G105" s="54">
        <v>40.1</v>
      </c>
      <c r="H105" s="54">
        <v>0</v>
      </c>
      <c r="I105" s="54">
        <v>0</v>
      </c>
      <c r="J105" s="54">
        <v>0</v>
      </c>
      <c r="K105" s="5">
        <v>0</v>
      </c>
      <c r="L105" s="121">
        <v>63</v>
      </c>
      <c r="M105" s="51"/>
      <c r="N105" s="80" t="s">
        <v>166</v>
      </c>
      <c r="O105" s="127"/>
      <c r="P105" s="127"/>
      <c r="Q105" s="127"/>
    </row>
    <row r="106" spans="1:17" s="13" customFormat="1" ht="33" customHeight="1">
      <c r="A106" s="10">
        <v>73</v>
      </c>
      <c r="B106" s="4" t="s">
        <v>47</v>
      </c>
      <c r="C106" s="3">
        <v>27</v>
      </c>
      <c r="D106" s="3">
        <v>316</v>
      </c>
      <c r="E106" s="54">
        <v>730.2</v>
      </c>
      <c r="F106" s="54">
        <v>127.2</v>
      </c>
      <c r="G106" s="54">
        <v>60</v>
      </c>
      <c r="H106" s="54">
        <v>60.8</v>
      </c>
      <c r="I106" s="54">
        <v>0</v>
      </c>
      <c r="J106" s="54">
        <v>6.4</v>
      </c>
      <c r="K106" s="5">
        <v>216.8</v>
      </c>
      <c r="L106" s="121">
        <v>600</v>
      </c>
      <c r="M106" s="51"/>
      <c r="N106" s="77" t="s">
        <v>168</v>
      </c>
    </row>
    <row r="107" spans="1:17" s="13" customFormat="1" ht="33" customHeight="1">
      <c r="A107" s="10">
        <v>74</v>
      </c>
      <c r="B107" s="19" t="s">
        <v>99</v>
      </c>
      <c r="C107" s="9">
        <v>27</v>
      </c>
      <c r="D107" s="10">
        <v>313</v>
      </c>
      <c r="E107" s="51"/>
      <c r="F107" s="51"/>
      <c r="G107" s="51"/>
      <c r="H107" s="51"/>
      <c r="I107" s="51"/>
      <c r="J107" s="51"/>
      <c r="K107" s="16">
        <f t="shared" si="1"/>
        <v>0</v>
      </c>
      <c r="L107" s="139"/>
      <c r="M107" s="77"/>
      <c r="N107" s="136" t="s">
        <v>161</v>
      </c>
    </row>
    <row r="108" spans="1:17" ht="33" customHeight="1">
      <c r="A108" s="29">
        <v>75</v>
      </c>
      <c r="B108" s="35" t="s">
        <v>100</v>
      </c>
      <c r="C108" s="27">
        <v>27</v>
      </c>
      <c r="D108" s="29">
        <v>312</v>
      </c>
      <c r="E108" s="49"/>
      <c r="F108" s="49"/>
      <c r="G108" s="49"/>
      <c r="H108" s="49"/>
      <c r="I108" s="49"/>
      <c r="J108" s="49"/>
      <c r="K108" s="25">
        <f t="shared" si="1"/>
        <v>0</v>
      </c>
      <c r="L108" s="84"/>
      <c r="M108" s="49"/>
      <c r="N108" s="28"/>
    </row>
    <row r="109" spans="1:17" s="13" customFormat="1" ht="33" customHeight="1">
      <c r="A109" s="10">
        <v>76</v>
      </c>
      <c r="B109" s="19" t="s">
        <v>52</v>
      </c>
      <c r="C109" s="9">
        <v>27</v>
      </c>
      <c r="D109" s="10">
        <v>311</v>
      </c>
      <c r="E109" s="51">
        <v>881.5</v>
      </c>
      <c r="F109" s="51">
        <v>33.1</v>
      </c>
      <c r="G109" s="51">
        <v>33.1</v>
      </c>
      <c r="H109" s="51">
        <v>0</v>
      </c>
      <c r="I109" s="51">
        <v>0</v>
      </c>
      <c r="J109" s="51">
        <v>0</v>
      </c>
      <c r="K109" s="16">
        <f t="shared" si="1"/>
        <v>848.4</v>
      </c>
      <c r="L109" s="121">
        <v>321</v>
      </c>
      <c r="M109" s="51"/>
      <c r="N109" s="77" t="s">
        <v>162</v>
      </c>
    </row>
    <row r="110" spans="1:17" s="12" customFormat="1" ht="33" customHeight="1">
      <c r="A110" s="628" t="s">
        <v>189</v>
      </c>
      <c r="B110" s="628"/>
      <c r="C110" s="79"/>
      <c r="D110" s="90"/>
      <c r="E110" s="91"/>
      <c r="F110" s="140">
        <f>SUM(F16:F109)</f>
        <v>11082.199999999999</v>
      </c>
      <c r="G110" s="140">
        <f t="shared" ref="G110:J110" si="2">SUM(G16:G109)</f>
        <v>3656.1499999999992</v>
      </c>
      <c r="H110" s="140">
        <f t="shared" si="2"/>
        <v>635.29999999999995</v>
      </c>
      <c r="I110" s="140">
        <f t="shared" si="2"/>
        <v>2918</v>
      </c>
      <c r="J110" s="140">
        <f t="shared" si="2"/>
        <v>3872.7499999999991</v>
      </c>
      <c r="K110" s="88"/>
      <c r="L110" s="128"/>
      <c r="M110" s="91"/>
      <c r="N110" s="125"/>
    </row>
    <row r="111" spans="1:17" s="8" customFormat="1" ht="33" customHeight="1">
      <c r="A111" s="36" t="s">
        <v>101</v>
      </c>
      <c r="B111" s="119" t="s">
        <v>102</v>
      </c>
      <c r="C111" s="36"/>
      <c r="D111" s="37"/>
      <c r="E111" s="66"/>
      <c r="F111" s="66"/>
      <c r="G111" s="66"/>
      <c r="H111" s="66"/>
      <c r="I111" s="66"/>
      <c r="J111" s="66"/>
      <c r="K111" s="89">
        <f t="shared" si="1"/>
        <v>0</v>
      </c>
      <c r="L111" s="66"/>
      <c r="M111" s="102"/>
      <c r="N111" s="78"/>
    </row>
    <row r="112" spans="1:17" s="13" customFormat="1" ht="33" customHeight="1">
      <c r="A112" s="9">
        <v>77</v>
      </c>
      <c r="B112" s="4" t="s">
        <v>43</v>
      </c>
      <c r="C112" s="3">
        <v>26</v>
      </c>
      <c r="D112" s="3">
        <v>193</v>
      </c>
      <c r="E112" s="70">
        <v>325.8</v>
      </c>
      <c r="F112" s="70">
        <v>26.2</v>
      </c>
      <c r="G112" s="51">
        <v>0</v>
      </c>
      <c r="H112" s="51">
        <v>0</v>
      </c>
      <c r="I112" s="51">
        <v>0</v>
      </c>
      <c r="J112" s="70">
        <v>26.2</v>
      </c>
      <c r="K112" s="5">
        <f>E112-F112</f>
        <v>299.60000000000002</v>
      </c>
      <c r="L112" s="121">
        <v>152</v>
      </c>
      <c r="M112" s="51"/>
      <c r="N112" s="77"/>
    </row>
    <row r="113" spans="1:14" s="13" customFormat="1" ht="33" customHeight="1">
      <c r="A113" s="9">
        <v>78</v>
      </c>
      <c r="B113" s="19" t="s">
        <v>18</v>
      </c>
      <c r="C113" s="9">
        <v>25</v>
      </c>
      <c r="D113" s="10">
        <v>194</v>
      </c>
      <c r="E113" s="51">
        <v>165.2</v>
      </c>
      <c r="F113" s="51">
        <v>29.1</v>
      </c>
      <c r="G113" s="51">
        <v>0</v>
      </c>
      <c r="H113" s="51">
        <v>0</v>
      </c>
      <c r="I113" s="51">
        <v>0</v>
      </c>
      <c r="J113" s="51">
        <v>29.1</v>
      </c>
      <c r="K113" s="16">
        <f t="shared" si="1"/>
        <v>136.1</v>
      </c>
      <c r="L113" s="121">
        <v>98</v>
      </c>
      <c r="M113" s="51"/>
      <c r="N113" s="77"/>
    </row>
    <row r="114" spans="1:14" s="13" customFormat="1" ht="33" customHeight="1">
      <c r="A114" s="9">
        <v>79</v>
      </c>
      <c r="B114" s="4" t="s">
        <v>40</v>
      </c>
      <c r="C114" s="3">
        <v>25</v>
      </c>
      <c r="D114" s="3">
        <v>195</v>
      </c>
      <c r="E114" s="54">
        <v>263</v>
      </c>
      <c r="F114" s="54">
        <v>16.5</v>
      </c>
      <c r="G114" s="54">
        <v>0</v>
      </c>
      <c r="H114" s="54">
        <v>0</v>
      </c>
      <c r="I114" s="54">
        <v>0</v>
      </c>
      <c r="J114" s="54">
        <v>16.5</v>
      </c>
      <c r="K114" s="5">
        <f t="shared" si="1"/>
        <v>246.5</v>
      </c>
      <c r="L114" s="121"/>
      <c r="M114" s="51"/>
      <c r="N114" s="77"/>
    </row>
    <row r="115" spans="1:14" ht="33" customHeight="1">
      <c r="A115" s="27">
        <v>80</v>
      </c>
      <c r="B115" s="35" t="s">
        <v>103</v>
      </c>
      <c r="C115" s="27">
        <v>25</v>
      </c>
      <c r="D115" s="29">
        <v>196</v>
      </c>
      <c r="E115" s="49"/>
      <c r="F115" s="49"/>
      <c r="G115" s="49"/>
      <c r="H115" s="49"/>
      <c r="I115" s="49"/>
      <c r="J115" s="49"/>
      <c r="K115" s="25">
        <f t="shared" si="1"/>
        <v>0</v>
      </c>
      <c r="L115" s="84"/>
      <c r="M115" s="49"/>
      <c r="N115" s="28"/>
    </row>
    <row r="116" spans="1:14" s="13" customFormat="1" ht="33" customHeight="1">
      <c r="A116" s="9">
        <v>81</v>
      </c>
      <c r="B116" s="4" t="s">
        <v>136</v>
      </c>
      <c r="C116" s="9">
        <v>25</v>
      </c>
      <c r="D116" s="10">
        <v>197</v>
      </c>
      <c r="E116" s="51">
        <v>267.10000000000002</v>
      </c>
      <c r="F116" s="51">
        <v>11.1</v>
      </c>
      <c r="G116" s="51">
        <v>0</v>
      </c>
      <c r="H116" s="51">
        <v>0</v>
      </c>
      <c r="I116" s="51">
        <v>0</v>
      </c>
      <c r="J116" s="51">
        <v>11.1</v>
      </c>
      <c r="K116" s="16">
        <f t="shared" si="1"/>
        <v>256</v>
      </c>
      <c r="L116" s="121">
        <v>180</v>
      </c>
      <c r="M116" s="51"/>
      <c r="N116" s="77"/>
    </row>
    <row r="117" spans="1:14" s="13" customFormat="1" ht="33" customHeight="1">
      <c r="A117" s="9">
        <v>82</v>
      </c>
      <c r="B117" s="4" t="s">
        <v>41</v>
      </c>
      <c r="C117" s="3">
        <v>25</v>
      </c>
      <c r="D117" s="3">
        <v>198</v>
      </c>
      <c r="E117" s="54">
        <v>297.39999999999998</v>
      </c>
      <c r="F117" s="54">
        <v>16</v>
      </c>
      <c r="G117" s="54">
        <v>0</v>
      </c>
      <c r="H117" s="54">
        <v>0</v>
      </c>
      <c r="I117" s="54">
        <v>0</v>
      </c>
      <c r="J117" s="54">
        <v>16</v>
      </c>
      <c r="K117" s="5">
        <f t="shared" si="1"/>
        <v>281.39999999999998</v>
      </c>
      <c r="L117" s="121"/>
      <c r="M117" s="51"/>
      <c r="N117" s="77"/>
    </row>
    <row r="118" spans="1:14" s="13" customFormat="1" ht="33" customHeight="1">
      <c r="A118" s="9">
        <v>83</v>
      </c>
      <c r="B118" s="4" t="s">
        <v>117</v>
      </c>
      <c r="C118" s="3">
        <v>25</v>
      </c>
      <c r="D118" s="3">
        <v>199</v>
      </c>
      <c r="E118" s="54">
        <v>328.7</v>
      </c>
      <c r="F118" s="54">
        <v>11.6</v>
      </c>
      <c r="G118" s="54">
        <v>0</v>
      </c>
      <c r="H118" s="54">
        <v>0</v>
      </c>
      <c r="I118" s="54">
        <v>0</v>
      </c>
      <c r="J118" s="54">
        <v>11.6</v>
      </c>
      <c r="K118" s="5">
        <f>E118-F118</f>
        <v>317.09999999999997</v>
      </c>
      <c r="L118" s="121"/>
      <c r="M118" s="51"/>
      <c r="N118" s="77"/>
    </row>
    <row r="119" spans="1:14" s="13" customFormat="1" ht="33" customHeight="1">
      <c r="A119" s="9">
        <v>84</v>
      </c>
      <c r="B119" s="4" t="s">
        <v>137</v>
      </c>
      <c r="C119" s="9">
        <v>26</v>
      </c>
      <c r="D119" s="10">
        <v>78</v>
      </c>
      <c r="E119" s="51">
        <v>251.4</v>
      </c>
      <c r="F119" s="51">
        <v>1.1000000000000001</v>
      </c>
      <c r="G119" s="51">
        <v>0</v>
      </c>
      <c r="H119" s="51">
        <v>0</v>
      </c>
      <c r="I119" s="51">
        <v>0</v>
      </c>
      <c r="J119" s="51">
        <v>1.1000000000000001</v>
      </c>
      <c r="K119" s="16">
        <f t="shared" si="1"/>
        <v>250.3</v>
      </c>
      <c r="L119" s="121">
        <v>156</v>
      </c>
      <c r="M119" s="51"/>
      <c r="N119" s="77"/>
    </row>
    <row r="120" spans="1:14" s="17" customFormat="1" ht="33" customHeight="1">
      <c r="A120" s="10">
        <v>85</v>
      </c>
      <c r="B120" s="19" t="s">
        <v>104</v>
      </c>
      <c r="C120" s="10">
        <v>26</v>
      </c>
      <c r="D120" s="10">
        <v>79</v>
      </c>
      <c r="E120" s="51">
        <v>250.2</v>
      </c>
      <c r="F120" s="51">
        <v>6.2</v>
      </c>
      <c r="G120" s="51">
        <v>0</v>
      </c>
      <c r="H120" s="51">
        <v>0</v>
      </c>
      <c r="I120" s="51">
        <v>0</v>
      </c>
      <c r="J120" s="51">
        <v>6.2</v>
      </c>
      <c r="K120" s="16">
        <f t="shared" si="1"/>
        <v>244</v>
      </c>
      <c r="L120" s="121">
        <v>190</v>
      </c>
      <c r="M120" s="51"/>
      <c r="N120" s="76"/>
    </row>
    <row r="121" spans="1:14" s="13" customFormat="1" ht="33" customHeight="1">
      <c r="A121" s="9">
        <v>86</v>
      </c>
      <c r="B121" s="19" t="s">
        <v>105</v>
      </c>
      <c r="C121" s="9">
        <v>26</v>
      </c>
      <c r="D121" s="10">
        <v>80</v>
      </c>
      <c r="E121" s="51">
        <v>262.7</v>
      </c>
      <c r="F121" s="51">
        <v>14.8</v>
      </c>
      <c r="G121" s="51">
        <v>0</v>
      </c>
      <c r="H121" s="51">
        <v>0</v>
      </c>
      <c r="I121" s="51">
        <v>0</v>
      </c>
      <c r="J121" s="51">
        <v>14.8</v>
      </c>
      <c r="K121" s="16">
        <f t="shared" si="1"/>
        <v>247.89999999999998</v>
      </c>
      <c r="L121" s="121">
        <v>187</v>
      </c>
      <c r="M121" s="51"/>
      <c r="N121" s="77"/>
    </row>
    <row r="122" spans="1:14" s="13" customFormat="1" ht="33" customHeight="1">
      <c r="A122" s="9">
        <v>87</v>
      </c>
      <c r="B122" s="19" t="s">
        <v>138</v>
      </c>
      <c r="C122" s="9">
        <v>26</v>
      </c>
      <c r="D122" s="10">
        <v>81</v>
      </c>
      <c r="E122" s="51">
        <v>260</v>
      </c>
      <c r="F122" s="51">
        <v>18.3</v>
      </c>
      <c r="G122" s="51">
        <v>0</v>
      </c>
      <c r="H122" s="51">
        <v>0</v>
      </c>
      <c r="I122" s="51">
        <v>0</v>
      </c>
      <c r="J122" s="51">
        <v>18.3</v>
      </c>
      <c r="K122" s="16">
        <f t="shared" si="1"/>
        <v>241.7</v>
      </c>
      <c r="L122" s="121">
        <v>183</v>
      </c>
      <c r="M122" s="51"/>
      <c r="N122" s="77"/>
    </row>
    <row r="123" spans="1:14" s="13" customFormat="1" ht="33" customHeight="1">
      <c r="A123" s="9">
        <v>88</v>
      </c>
      <c r="B123" s="19" t="s">
        <v>139</v>
      </c>
      <c r="C123" s="9">
        <v>26</v>
      </c>
      <c r="D123" s="10">
        <v>82</v>
      </c>
      <c r="E123" s="51">
        <v>315.5</v>
      </c>
      <c r="F123" s="51">
        <v>30.8</v>
      </c>
      <c r="G123" s="51">
        <v>0</v>
      </c>
      <c r="H123" s="51">
        <v>0</v>
      </c>
      <c r="I123" s="51">
        <v>0</v>
      </c>
      <c r="J123" s="51">
        <v>30.8</v>
      </c>
      <c r="K123" s="16">
        <f t="shared" si="1"/>
        <v>284.7</v>
      </c>
      <c r="L123" s="121">
        <v>205.5</v>
      </c>
      <c r="M123" s="51"/>
      <c r="N123" s="77" t="s">
        <v>140</v>
      </c>
    </row>
    <row r="124" spans="1:14" s="13" customFormat="1" ht="33" customHeight="1">
      <c r="A124" s="575">
        <v>89</v>
      </c>
      <c r="B124" s="623" t="s">
        <v>42</v>
      </c>
      <c r="C124" s="71">
        <v>26</v>
      </c>
      <c r="D124" s="71">
        <v>85</v>
      </c>
      <c r="E124" s="72">
        <v>243.9</v>
      </c>
      <c r="F124" s="55">
        <v>28.8</v>
      </c>
      <c r="G124" s="55">
        <v>0</v>
      </c>
      <c r="H124" s="55">
        <v>0</v>
      </c>
      <c r="I124" s="55">
        <v>0</v>
      </c>
      <c r="J124" s="54">
        <v>28.8</v>
      </c>
      <c r="K124" s="5">
        <f t="shared" si="1"/>
        <v>215.1</v>
      </c>
      <c r="L124" s="121">
        <v>175.3</v>
      </c>
      <c r="M124" s="51"/>
      <c r="N124" s="77" t="s">
        <v>159</v>
      </c>
    </row>
    <row r="125" spans="1:14" s="13" customFormat="1" ht="33" customHeight="1">
      <c r="A125" s="576"/>
      <c r="B125" s="625"/>
      <c r="C125" s="24">
        <v>26</v>
      </c>
      <c r="D125" s="24">
        <v>83</v>
      </c>
      <c r="E125" s="57">
        <v>253.9</v>
      </c>
      <c r="F125" s="58">
        <v>28.1</v>
      </c>
      <c r="G125" s="55">
        <v>0</v>
      </c>
      <c r="H125" s="55">
        <v>0</v>
      </c>
      <c r="I125" s="55">
        <v>0</v>
      </c>
      <c r="J125" s="70">
        <v>28.1</v>
      </c>
      <c r="K125" s="5">
        <f t="shared" si="1"/>
        <v>225.8</v>
      </c>
      <c r="L125" s="121"/>
      <c r="M125" s="51"/>
      <c r="N125" s="77"/>
    </row>
    <row r="126" spans="1:14" s="13" customFormat="1" ht="33" customHeight="1">
      <c r="A126" s="9">
        <v>90</v>
      </c>
      <c r="B126" s="4" t="s">
        <v>39</v>
      </c>
      <c r="C126" s="3">
        <v>26</v>
      </c>
      <c r="D126" s="3">
        <v>84</v>
      </c>
      <c r="E126" s="54">
        <v>263</v>
      </c>
      <c r="F126" s="54">
        <v>35.200000000000003</v>
      </c>
      <c r="G126" s="54">
        <v>0</v>
      </c>
      <c r="H126" s="54">
        <v>0</v>
      </c>
      <c r="I126" s="54">
        <v>0</v>
      </c>
      <c r="J126" s="54">
        <v>35.200000000000003</v>
      </c>
      <c r="K126" s="5">
        <f t="shared" si="1"/>
        <v>227.8</v>
      </c>
      <c r="L126" s="121"/>
      <c r="M126" s="51"/>
      <c r="N126" s="77"/>
    </row>
    <row r="127" spans="1:14" s="17" customFormat="1" ht="33" customHeight="1">
      <c r="A127" s="10">
        <v>91</v>
      </c>
      <c r="B127" s="19" t="s">
        <v>141</v>
      </c>
      <c r="C127" s="10">
        <v>26</v>
      </c>
      <c r="D127" s="10">
        <v>99</v>
      </c>
      <c r="E127" s="51">
        <v>222.8</v>
      </c>
      <c r="F127" s="51">
        <v>35.299999999999997</v>
      </c>
      <c r="G127" s="51">
        <v>0</v>
      </c>
      <c r="H127" s="51">
        <v>0</v>
      </c>
      <c r="I127" s="51">
        <v>0</v>
      </c>
      <c r="J127" s="51">
        <v>35.299999999999997</v>
      </c>
      <c r="K127" s="16">
        <f t="shared" si="1"/>
        <v>187.5</v>
      </c>
      <c r="L127" s="121">
        <v>116.6</v>
      </c>
      <c r="M127" s="51"/>
      <c r="N127" s="76" t="s">
        <v>142</v>
      </c>
    </row>
    <row r="128" spans="1:14" s="13" customFormat="1" ht="33" customHeight="1">
      <c r="A128" s="9">
        <v>92</v>
      </c>
      <c r="B128" s="19" t="s">
        <v>143</v>
      </c>
      <c r="C128" s="9">
        <v>26</v>
      </c>
      <c r="D128" s="10">
        <v>102</v>
      </c>
      <c r="E128" s="51">
        <v>218.3</v>
      </c>
      <c r="F128" s="51">
        <v>40.299999999999997</v>
      </c>
      <c r="G128" s="51">
        <v>0</v>
      </c>
      <c r="H128" s="51">
        <v>0</v>
      </c>
      <c r="I128" s="51">
        <v>0</v>
      </c>
      <c r="J128" s="51">
        <v>40.299999999999997</v>
      </c>
      <c r="K128" s="16">
        <f t="shared" si="1"/>
        <v>178</v>
      </c>
      <c r="L128" s="129">
        <v>115</v>
      </c>
      <c r="M128" s="50"/>
      <c r="N128" s="77"/>
    </row>
    <row r="129" spans="1:14" s="13" customFormat="1" ht="33" customHeight="1">
      <c r="A129" s="10">
        <v>93</v>
      </c>
      <c r="B129" s="19" t="s">
        <v>144</v>
      </c>
      <c r="C129" s="9">
        <v>26</v>
      </c>
      <c r="D129" s="10">
        <v>87</v>
      </c>
      <c r="E129" s="51">
        <v>326.2</v>
      </c>
      <c r="F129" s="51">
        <v>83.5</v>
      </c>
      <c r="G129" s="51">
        <v>0</v>
      </c>
      <c r="H129" s="51">
        <v>0</v>
      </c>
      <c r="I129" s="51">
        <v>0</v>
      </c>
      <c r="J129" s="51">
        <v>83.5</v>
      </c>
      <c r="K129" s="16">
        <f t="shared" si="1"/>
        <v>242.7</v>
      </c>
      <c r="L129" s="129">
        <v>130</v>
      </c>
      <c r="M129" s="50"/>
      <c r="N129" s="77"/>
    </row>
    <row r="130" spans="1:14" s="13" customFormat="1" ht="33" customHeight="1">
      <c r="A130" s="9">
        <v>94</v>
      </c>
      <c r="B130" s="19" t="s">
        <v>145</v>
      </c>
      <c r="C130" s="9">
        <v>26</v>
      </c>
      <c r="D130" s="10">
        <v>89</v>
      </c>
      <c r="E130" s="51">
        <v>233</v>
      </c>
      <c r="F130" s="51">
        <v>63.6</v>
      </c>
      <c r="G130" s="51">
        <v>0</v>
      </c>
      <c r="H130" s="51">
        <v>0.3</v>
      </c>
      <c r="I130" s="51">
        <v>0</v>
      </c>
      <c r="J130" s="51">
        <v>63.3</v>
      </c>
      <c r="K130" s="16">
        <f t="shared" si="1"/>
        <v>169.4</v>
      </c>
      <c r="L130" s="121">
        <v>143</v>
      </c>
      <c r="M130" s="51"/>
      <c r="N130" s="77"/>
    </row>
    <row r="131" spans="1:14" s="13" customFormat="1" ht="33" customHeight="1">
      <c r="A131" s="10">
        <v>95</v>
      </c>
      <c r="B131" s="19" t="s">
        <v>146</v>
      </c>
      <c r="C131" s="9">
        <v>26</v>
      </c>
      <c r="D131" s="10">
        <v>90</v>
      </c>
      <c r="E131" s="51">
        <v>217.5</v>
      </c>
      <c r="F131" s="51">
        <v>54.2</v>
      </c>
      <c r="G131" s="51">
        <v>0</v>
      </c>
      <c r="H131" s="51">
        <v>0</v>
      </c>
      <c r="I131" s="51">
        <v>0</v>
      </c>
      <c r="J131" s="51">
        <v>54.2</v>
      </c>
      <c r="K131" s="16">
        <f t="shared" si="1"/>
        <v>163.30000000000001</v>
      </c>
      <c r="L131" s="121">
        <v>125</v>
      </c>
      <c r="M131" s="51"/>
      <c r="N131" s="77" t="s">
        <v>147</v>
      </c>
    </row>
    <row r="132" spans="1:14" s="13" customFormat="1" ht="33" customHeight="1">
      <c r="A132" s="9">
        <v>96</v>
      </c>
      <c r="B132" s="19" t="s">
        <v>148</v>
      </c>
      <c r="C132" s="9">
        <v>26</v>
      </c>
      <c r="D132" s="10">
        <v>91</v>
      </c>
      <c r="E132" s="51">
        <v>178.4</v>
      </c>
      <c r="F132" s="51">
        <v>42.5</v>
      </c>
      <c r="G132" s="51">
        <v>0</v>
      </c>
      <c r="H132" s="51">
        <v>0</v>
      </c>
      <c r="I132" s="51">
        <v>0</v>
      </c>
      <c r="J132" s="51">
        <v>42.5</v>
      </c>
      <c r="K132" s="16">
        <f t="shared" si="1"/>
        <v>135.9</v>
      </c>
      <c r="L132" s="121">
        <v>130</v>
      </c>
      <c r="M132" s="51"/>
      <c r="N132" s="77"/>
    </row>
    <row r="133" spans="1:14" s="17" customFormat="1" ht="33" customHeight="1">
      <c r="A133" s="10">
        <v>97</v>
      </c>
      <c r="B133" s="19" t="s">
        <v>106</v>
      </c>
      <c r="C133" s="10">
        <v>26</v>
      </c>
      <c r="D133" s="10">
        <v>77</v>
      </c>
      <c r="E133" s="51">
        <v>203.4</v>
      </c>
      <c r="F133" s="51">
        <v>44.8</v>
      </c>
      <c r="G133" s="51">
        <v>0</v>
      </c>
      <c r="H133" s="51">
        <v>0</v>
      </c>
      <c r="I133" s="51">
        <v>0</v>
      </c>
      <c r="J133" s="51">
        <v>44.8</v>
      </c>
      <c r="K133" s="16">
        <f t="shared" si="1"/>
        <v>158.60000000000002</v>
      </c>
      <c r="L133" s="121">
        <v>129</v>
      </c>
      <c r="M133" s="51"/>
      <c r="N133" s="76"/>
    </row>
    <row r="134" spans="1:14" s="13" customFormat="1" ht="33" customHeight="1">
      <c r="A134" s="9">
        <v>98</v>
      </c>
      <c r="B134" s="4" t="s">
        <v>38</v>
      </c>
      <c r="C134" s="3">
        <v>26</v>
      </c>
      <c r="D134" s="3">
        <v>76</v>
      </c>
      <c r="E134" s="54">
        <v>198.6</v>
      </c>
      <c r="F134" s="54">
        <v>45.7</v>
      </c>
      <c r="G134" s="54">
        <v>0</v>
      </c>
      <c r="H134" s="54">
        <v>0</v>
      </c>
      <c r="I134" s="54">
        <v>0</v>
      </c>
      <c r="J134" s="54">
        <v>45.7</v>
      </c>
      <c r="K134" s="5">
        <f t="shared" si="1"/>
        <v>152.89999999999998</v>
      </c>
      <c r="L134" s="121"/>
      <c r="M134" s="51"/>
      <c r="N134" s="77"/>
    </row>
    <row r="135" spans="1:14" s="13" customFormat="1" ht="33" customHeight="1">
      <c r="A135" s="10">
        <v>99</v>
      </c>
      <c r="B135" s="4" t="s">
        <v>55</v>
      </c>
      <c r="C135" s="3">
        <v>26</v>
      </c>
      <c r="D135" s="3">
        <v>75</v>
      </c>
      <c r="E135" s="54">
        <v>263.2</v>
      </c>
      <c r="F135" s="54">
        <v>55.9</v>
      </c>
      <c r="G135" s="54">
        <v>0</v>
      </c>
      <c r="H135" s="54">
        <v>0</v>
      </c>
      <c r="I135" s="54">
        <v>0</v>
      </c>
      <c r="J135" s="54">
        <v>55.9</v>
      </c>
      <c r="K135" s="5">
        <f t="shared" si="1"/>
        <v>207.29999999999998</v>
      </c>
      <c r="L135" s="121"/>
      <c r="M135" s="51"/>
      <c r="N135" s="77"/>
    </row>
    <row r="136" spans="1:14" s="17" customFormat="1" ht="33" customHeight="1">
      <c r="A136" s="575">
        <v>100</v>
      </c>
      <c r="B136" s="626" t="s">
        <v>107</v>
      </c>
      <c r="C136" s="10">
        <v>26</v>
      </c>
      <c r="D136" s="10">
        <v>74</v>
      </c>
      <c r="E136" s="51">
        <v>464.6</v>
      </c>
      <c r="F136" s="51">
        <v>129</v>
      </c>
      <c r="G136" s="51">
        <v>0</v>
      </c>
      <c r="H136" s="51">
        <v>0</v>
      </c>
      <c r="I136" s="51">
        <v>0</v>
      </c>
      <c r="J136" s="51">
        <v>129</v>
      </c>
      <c r="K136" s="16">
        <f t="shared" si="1"/>
        <v>335.6</v>
      </c>
      <c r="L136" s="121">
        <v>329</v>
      </c>
      <c r="M136" s="51"/>
      <c r="N136" s="76"/>
    </row>
    <row r="137" spans="1:14" s="17" customFormat="1" ht="33" customHeight="1">
      <c r="A137" s="576"/>
      <c r="B137" s="626"/>
      <c r="C137" s="10">
        <v>26</v>
      </c>
      <c r="D137" s="10">
        <v>73</v>
      </c>
      <c r="E137" s="51">
        <v>492.8</v>
      </c>
      <c r="F137" s="51">
        <v>164.2</v>
      </c>
      <c r="G137" s="51">
        <v>30.9</v>
      </c>
      <c r="H137" s="51">
        <v>0</v>
      </c>
      <c r="I137" s="51">
        <v>0</v>
      </c>
      <c r="J137" s="51">
        <v>133.30000000000001</v>
      </c>
      <c r="K137" s="16">
        <f t="shared" si="1"/>
        <v>328.6</v>
      </c>
      <c r="L137" s="121">
        <v>340</v>
      </c>
      <c r="M137" s="51"/>
      <c r="N137" s="76"/>
    </row>
    <row r="138" spans="1:14" s="13" customFormat="1" ht="33" customHeight="1">
      <c r="A138" s="9">
        <v>101</v>
      </c>
      <c r="B138" s="19" t="s">
        <v>149</v>
      </c>
      <c r="C138" s="9">
        <v>26</v>
      </c>
      <c r="D138" s="10">
        <v>72</v>
      </c>
      <c r="E138" s="51">
        <v>301.8</v>
      </c>
      <c r="F138" s="51">
        <v>164.8</v>
      </c>
      <c r="G138" s="51">
        <v>9</v>
      </c>
      <c r="H138" s="51">
        <v>0</v>
      </c>
      <c r="I138" s="51">
        <v>0</v>
      </c>
      <c r="J138" s="51">
        <v>155.80000000000001</v>
      </c>
      <c r="K138" s="16">
        <f t="shared" si="1"/>
        <v>137</v>
      </c>
      <c r="L138" s="121">
        <v>146</v>
      </c>
      <c r="M138" s="51"/>
      <c r="N138" s="77"/>
    </row>
    <row r="139" spans="1:14" s="13" customFormat="1" ht="33" customHeight="1">
      <c r="A139" s="9">
        <v>102</v>
      </c>
      <c r="B139" s="4" t="s">
        <v>46</v>
      </c>
      <c r="C139" s="3">
        <v>26</v>
      </c>
      <c r="D139" s="3">
        <v>71</v>
      </c>
      <c r="E139" s="54">
        <v>172.9</v>
      </c>
      <c r="F139" s="54">
        <v>62.4</v>
      </c>
      <c r="G139" s="54">
        <v>0.8</v>
      </c>
      <c r="H139" s="54">
        <v>0</v>
      </c>
      <c r="I139" s="54">
        <v>0</v>
      </c>
      <c r="J139" s="54">
        <v>61.6</v>
      </c>
      <c r="K139" s="5">
        <f t="shared" si="1"/>
        <v>110.5</v>
      </c>
      <c r="L139" s="121">
        <v>167</v>
      </c>
      <c r="M139" s="51"/>
      <c r="N139" s="77"/>
    </row>
    <row r="140" spans="1:14" s="13" customFormat="1" ht="33" customHeight="1">
      <c r="A140" s="9">
        <v>103</v>
      </c>
      <c r="B140" s="4" t="s">
        <v>119</v>
      </c>
      <c r="C140" s="3">
        <v>26</v>
      </c>
      <c r="D140" s="3">
        <v>70</v>
      </c>
      <c r="E140" s="54">
        <v>188.1</v>
      </c>
      <c r="F140" s="54">
        <v>37.4</v>
      </c>
      <c r="G140" s="54">
        <v>16.3</v>
      </c>
      <c r="H140" s="54">
        <v>0</v>
      </c>
      <c r="I140" s="54">
        <v>0</v>
      </c>
      <c r="J140" s="54">
        <v>21.1</v>
      </c>
      <c r="K140" s="5">
        <f>E140-F140</f>
        <v>150.69999999999999</v>
      </c>
      <c r="L140" s="121"/>
      <c r="M140" s="51"/>
      <c r="N140" s="77"/>
    </row>
    <row r="141" spans="1:14" s="13" customFormat="1" ht="33" customHeight="1">
      <c r="A141" s="9">
        <v>104</v>
      </c>
      <c r="B141" s="4" t="s">
        <v>19</v>
      </c>
      <c r="C141" s="3">
        <v>26</v>
      </c>
      <c r="D141" s="3">
        <v>61</v>
      </c>
      <c r="E141" s="54">
        <v>220</v>
      </c>
      <c r="F141" s="54">
        <v>56.4</v>
      </c>
      <c r="G141" s="54">
        <v>0</v>
      </c>
      <c r="H141" s="54">
        <v>1.8</v>
      </c>
      <c r="I141" s="54">
        <v>0</v>
      </c>
      <c r="J141" s="54">
        <v>54.6</v>
      </c>
      <c r="K141" s="5">
        <f>E141-F141</f>
        <v>163.6</v>
      </c>
      <c r="L141" s="121"/>
      <c r="M141" s="51"/>
      <c r="N141" s="77"/>
    </row>
    <row r="142" spans="1:14" s="13" customFormat="1" ht="33" customHeight="1">
      <c r="A142" s="9">
        <v>105</v>
      </c>
      <c r="B142" s="4" t="s">
        <v>118</v>
      </c>
      <c r="C142" s="3">
        <v>26</v>
      </c>
      <c r="D142" s="3">
        <v>62</v>
      </c>
      <c r="E142" s="54">
        <v>210.8</v>
      </c>
      <c r="F142" s="54">
        <v>47</v>
      </c>
      <c r="G142" s="54">
        <v>2.2000000000000002</v>
      </c>
      <c r="H142" s="54">
        <v>0</v>
      </c>
      <c r="I142" s="54">
        <v>0</v>
      </c>
      <c r="J142" s="54">
        <v>44.8</v>
      </c>
      <c r="K142" s="5">
        <f t="shared" si="1"/>
        <v>163.80000000000001</v>
      </c>
      <c r="L142" s="121"/>
      <c r="M142" s="51"/>
      <c r="N142" s="77"/>
    </row>
    <row r="143" spans="1:14" s="13" customFormat="1" ht="33" customHeight="1">
      <c r="A143" s="542">
        <v>106</v>
      </c>
      <c r="B143" s="595" t="s">
        <v>35</v>
      </c>
      <c r="C143" s="3">
        <v>26</v>
      </c>
      <c r="D143" s="3">
        <v>63</v>
      </c>
      <c r="E143" s="54">
        <v>475.2</v>
      </c>
      <c r="F143" s="54">
        <v>114.9</v>
      </c>
      <c r="G143" s="54">
        <v>17.7</v>
      </c>
      <c r="H143" s="54">
        <v>0</v>
      </c>
      <c r="I143" s="54">
        <v>0</v>
      </c>
      <c r="J143" s="54">
        <v>97.2</v>
      </c>
      <c r="K143" s="5">
        <f t="shared" si="1"/>
        <v>360.29999999999995</v>
      </c>
      <c r="L143" s="121"/>
      <c r="M143" s="51"/>
      <c r="N143" s="77"/>
    </row>
    <row r="144" spans="1:14" ht="33" customHeight="1">
      <c r="A144" s="544"/>
      <c r="B144" s="597"/>
      <c r="C144" s="27">
        <v>26</v>
      </c>
      <c r="D144" s="29">
        <v>42</v>
      </c>
      <c r="E144" s="49"/>
      <c r="F144" s="49"/>
      <c r="G144" s="49"/>
      <c r="H144" s="49"/>
      <c r="I144" s="49"/>
      <c r="J144" s="49"/>
      <c r="K144" s="25">
        <f t="shared" si="1"/>
        <v>0</v>
      </c>
      <c r="L144" s="84"/>
      <c r="M144" s="49"/>
      <c r="N144" s="28"/>
    </row>
    <row r="145" spans="1:14" ht="33" customHeight="1">
      <c r="A145" s="38">
        <v>107</v>
      </c>
      <c r="B145" s="35" t="s">
        <v>108</v>
      </c>
      <c r="C145" s="27">
        <v>26</v>
      </c>
      <c r="D145" s="29">
        <v>112</v>
      </c>
      <c r="E145" s="49"/>
      <c r="F145" s="49"/>
      <c r="G145" s="49"/>
      <c r="H145" s="49"/>
      <c r="I145" s="49"/>
      <c r="J145" s="49"/>
      <c r="K145" s="25">
        <f t="shared" ref="K145:K176" si="3">E145-F145</f>
        <v>0</v>
      </c>
      <c r="L145" s="84"/>
      <c r="M145" s="49"/>
      <c r="N145" s="28"/>
    </row>
    <row r="146" spans="1:14" s="13" customFormat="1" ht="33" customHeight="1">
      <c r="A146" s="9">
        <v>108</v>
      </c>
      <c r="B146" s="4" t="s">
        <v>116</v>
      </c>
      <c r="C146" s="3">
        <v>26</v>
      </c>
      <c r="D146" s="3">
        <v>64</v>
      </c>
      <c r="E146" s="54">
        <v>231.2</v>
      </c>
      <c r="F146" s="54">
        <v>51.2</v>
      </c>
      <c r="G146" s="54">
        <v>10.5</v>
      </c>
      <c r="H146" s="54">
        <v>0</v>
      </c>
      <c r="I146" s="54">
        <v>0</v>
      </c>
      <c r="J146" s="54">
        <v>40.700000000000003</v>
      </c>
      <c r="K146" s="5">
        <f>E146-F146</f>
        <v>180</v>
      </c>
      <c r="L146" s="121"/>
      <c r="M146" s="51"/>
      <c r="N146" s="77"/>
    </row>
    <row r="147" spans="1:14" s="13" customFormat="1" ht="33" customHeight="1">
      <c r="A147" s="20">
        <v>109</v>
      </c>
      <c r="B147" s="4" t="s">
        <v>115</v>
      </c>
      <c r="C147" s="3">
        <v>26</v>
      </c>
      <c r="D147" s="3">
        <v>65</v>
      </c>
      <c r="E147" s="54">
        <v>242.7</v>
      </c>
      <c r="F147" s="54">
        <v>55.1</v>
      </c>
      <c r="G147" s="54">
        <v>5</v>
      </c>
      <c r="H147" s="54">
        <v>0</v>
      </c>
      <c r="I147" s="54">
        <v>0</v>
      </c>
      <c r="J147" s="54">
        <v>50.1</v>
      </c>
      <c r="K147" s="5">
        <f>E147-F147</f>
        <v>187.6</v>
      </c>
      <c r="L147" s="121"/>
      <c r="M147" s="51"/>
      <c r="N147" s="77"/>
    </row>
    <row r="148" spans="1:14" s="13" customFormat="1" ht="33" customHeight="1">
      <c r="A148" s="9">
        <v>110</v>
      </c>
      <c r="B148" s="4" t="s">
        <v>34</v>
      </c>
      <c r="C148" s="3">
        <v>26</v>
      </c>
      <c r="D148" s="3">
        <v>67</v>
      </c>
      <c r="E148" s="54">
        <v>225.5</v>
      </c>
      <c r="F148" s="54">
        <v>47</v>
      </c>
      <c r="G148" s="54">
        <v>6</v>
      </c>
      <c r="H148" s="54">
        <v>0</v>
      </c>
      <c r="I148" s="54">
        <v>0</v>
      </c>
      <c r="J148" s="54">
        <v>41</v>
      </c>
      <c r="K148" s="5">
        <f t="shared" si="3"/>
        <v>178.5</v>
      </c>
      <c r="L148" s="121"/>
      <c r="M148" s="51"/>
      <c r="N148" s="77"/>
    </row>
    <row r="149" spans="1:14" s="13" customFormat="1" ht="33" customHeight="1">
      <c r="A149" s="20">
        <v>111</v>
      </c>
      <c r="B149" s="4" t="s">
        <v>37</v>
      </c>
      <c r="C149" s="3">
        <v>26</v>
      </c>
      <c r="D149" s="3">
        <v>68</v>
      </c>
      <c r="E149" s="54">
        <v>202.8</v>
      </c>
      <c r="F149" s="54">
        <v>41.5</v>
      </c>
      <c r="G149" s="54">
        <v>5.7</v>
      </c>
      <c r="H149" s="54">
        <v>0</v>
      </c>
      <c r="I149" s="54">
        <v>0</v>
      </c>
      <c r="J149" s="54">
        <v>35.799999999999997</v>
      </c>
      <c r="K149" s="5">
        <f t="shared" si="3"/>
        <v>161.30000000000001</v>
      </c>
      <c r="L149" s="121"/>
      <c r="M149" s="51"/>
      <c r="N149" s="77"/>
    </row>
    <row r="150" spans="1:14" s="13" customFormat="1" ht="33" customHeight="1">
      <c r="A150" s="9">
        <v>112</v>
      </c>
      <c r="B150" s="4" t="s">
        <v>21</v>
      </c>
      <c r="C150" s="3">
        <v>26</v>
      </c>
      <c r="D150" s="3">
        <v>69</v>
      </c>
      <c r="E150" s="54">
        <v>199.7</v>
      </c>
      <c r="F150" s="54">
        <v>39.9</v>
      </c>
      <c r="G150" s="54">
        <v>7.2</v>
      </c>
      <c r="H150" s="54">
        <v>0</v>
      </c>
      <c r="I150" s="54">
        <v>0</v>
      </c>
      <c r="J150" s="54">
        <v>32.700000000000003</v>
      </c>
      <c r="K150" s="5">
        <f t="shared" si="3"/>
        <v>159.79999999999998</v>
      </c>
      <c r="L150" s="121"/>
      <c r="M150" s="51"/>
      <c r="N150" s="77"/>
    </row>
    <row r="151" spans="1:14" ht="33" customHeight="1">
      <c r="A151" s="38">
        <v>113</v>
      </c>
      <c r="B151" s="35" t="s">
        <v>109</v>
      </c>
      <c r="C151" s="27">
        <v>26</v>
      </c>
      <c r="D151" s="29">
        <v>51</v>
      </c>
      <c r="E151" s="49"/>
      <c r="F151" s="49"/>
      <c r="G151" s="49"/>
      <c r="H151" s="49"/>
      <c r="I151" s="49"/>
      <c r="J151" s="49"/>
      <c r="K151" s="25">
        <f t="shared" si="3"/>
        <v>0</v>
      </c>
      <c r="L151" s="84"/>
      <c r="M151" s="49"/>
      <c r="N151" s="28"/>
    </row>
    <row r="152" spans="1:14" s="13" customFormat="1" ht="33" customHeight="1">
      <c r="A152" s="9">
        <v>114</v>
      </c>
      <c r="B152" s="4" t="s">
        <v>22</v>
      </c>
      <c r="C152" s="3">
        <v>26</v>
      </c>
      <c r="D152" s="3">
        <v>50</v>
      </c>
      <c r="E152" s="54">
        <v>440.2</v>
      </c>
      <c r="F152" s="54">
        <v>79.2</v>
      </c>
      <c r="G152" s="54">
        <v>8.1999999999999993</v>
      </c>
      <c r="H152" s="54">
        <v>0</v>
      </c>
      <c r="I152" s="54">
        <v>0</v>
      </c>
      <c r="J152" s="54">
        <v>71</v>
      </c>
      <c r="K152" s="5">
        <f>E152-F152</f>
        <v>361</v>
      </c>
      <c r="L152" s="121"/>
      <c r="M152" s="51"/>
      <c r="N152" s="77"/>
    </row>
    <row r="153" spans="1:14" s="13" customFormat="1" ht="33" customHeight="1">
      <c r="A153" s="20">
        <v>115</v>
      </c>
      <c r="B153" s="19" t="s">
        <v>23</v>
      </c>
      <c r="C153" s="9">
        <v>26</v>
      </c>
      <c r="D153" s="10">
        <v>49</v>
      </c>
      <c r="E153" s="51">
        <v>385.7</v>
      </c>
      <c r="F153" s="51">
        <v>58.7</v>
      </c>
      <c r="G153" s="51">
        <v>0</v>
      </c>
      <c r="H153" s="51">
        <v>7.4</v>
      </c>
      <c r="I153" s="51">
        <v>0</v>
      </c>
      <c r="J153" s="51">
        <v>51.3</v>
      </c>
      <c r="K153" s="16">
        <f t="shared" si="3"/>
        <v>327</v>
      </c>
      <c r="L153" s="121"/>
      <c r="M153" s="51"/>
      <c r="N153" s="77"/>
    </row>
    <row r="154" spans="1:14" s="13" customFormat="1" ht="33" customHeight="1">
      <c r="A154" s="9">
        <v>116</v>
      </c>
      <c r="B154" s="4" t="s">
        <v>114</v>
      </c>
      <c r="C154" s="3">
        <v>26</v>
      </c>
      <c r="D154" s="3">
        <v>48</v>
      </c>
      <c r="E154" s="54">
        <v>483.6</v>
      </c>
      <c r="F154" s="54">
        <v>65.7</v>
      </c>
      <c r="G154" s="54">
        <v>8.5</v>
      </c>
      <c r="H154" s="54">
        <v>0</v>
      </c>
      <c r="I154" s="54">
        <v>0</v>
      </c>
      <c r="J154" s="54">
        <v>57.2</v>
      </c>
      <c r="K154" s="5">
        <f t="shared" si="3"/>
        <v>417.90000000000003</v>
      </c>
      <c r="L154" s="121"/>
      <c r="M154" s="51"/>
      <c r="N154" s="77"/>
    </row>
    <row r="155" spans="1:14" s="13" customFormat="1" ht="33" customHeight="1">
      <c r="A155" s="627">
        <v>117</v>
      </c>
      <c r="B155" s="4" t="s">
        <v>150</v>
      </c>
      <c r="C155" s="9">
        <v>26</v>
      </c>
      <c r="D155" s="10">
        <v>17</v>
      </c>
      <c r="E155" s="51">
        <v>645.9</v>
      </c>
      <c r="F155" s="51">
        <v>54</v>
      </c>
      <c r="G155" s="51">
        <v>8</v>
      </c>
      <c r="H155" s="51">
        <v>0</v>
      </c>
      <c r="I155" s="51">
        <v>0</v>
      </c>
      <c r="J155" s="51">
        <v>46</v>
      </c>
      <c r="K155" s="16">
        <f t="shared" si="3"/>
        <v>591.9</v>
      </c>
      <c r="L155" s="121">
        <v>599</v>
      </c>
      <c r="M155" s="51"/>
      <c r="N155" s="77"/>
    </row>
    <row r="156" spans="1:14" s="13" customFormat="1" ht="33" customHeight="1">
      <c r="A156" s="627"/>
      <c r="B156" s="4"/>
      <c r="C156" s="9">
        <v>26</v>
      </c>
      <c r="D156" s="10">
        <v>47</v>
      </c>
      <c r="E156" s="51">
        <v>1656.2</v>
      </c>
      <c r="F156" s="51">
        <v>42.3</v>
      </c>
      <c r="G156" s="51">
        <v>8.5</v>
      </c>
      <c r="H156" s="51">
        <v>0</v>
      </c>
      <c r="I156" s="51">
        <v>0</v>
      </c>
      <c r="J156" s="51">
        <v>33.799999999999997</v>
      </c>
      <c r="K156" s="16">
        <f t="shared" si="3"/>
        <v>1613.9</v>
      </c>
      <c r="L156" s="121">
        <v>301</v>
      </c>
      <c r="M156" s="51"/>
      <c r="N156" s="77"/>
    </row>
    <row r="157" spans="1:14" ht="33" customHeight="1">
      <c r="A157" s="27">
        <v>118</v>
      </c>
      <c r="B157" s="68" t="s">
        <v>110</v>
      </c>
      <c r="C157" s="27">
        <v>26</v>
      </c>
      <c r="D157" s="29">
        <v>46</v>
      </c>
      <c r="E157" s="49"/>
      <c r="F157" s="49"/>
      <c r="G157" s="49"/>
      <c r="H157" s="49"/>
      <c r="I157" s="49"/>
      <c r="J157" s="49"/>
      <c r="K157" s="25">
        <f t="shared" si="3"/>
        <v>0</v>
      </c>
      <c r="L157" s="84"/>
      <c r="M157" s="49"/>
      <c r="N157" s="28"/>
    </row>
    <row r="158" spans="1:14" s="13" customFormat="1" ht="33" customHeight="1">
      <c r="A158" s="9">
        <v>119</v>
      </c>
      <c r="B158" s="4" t="s">
        <v>33</v>
      </c>
      <c r="C158" s="3">
        <v>26</v>
      </c>
      <c r="D158" s="3">
        <v>45</v>
      </c>
      <c r="E158" s="54">
        <v>501</v>
      </c>
      <c r="F158" s="54">
        <v>117.6</v>
      </c>
      <c r="G158" s="54">
        <v>117.6</v>
      </c>
      <c r="H158" s="54">
        <v>0</v>
      </c>
      <c r="I158" s="54">
        <v>0</v>
      </c>
      <c r="J158" s="54">
        <v>0</v>
      </c>
      <c r="K158" s="5">
        <v>0</v>
      </c>
      <c r="L158" s="121"/>
      <c r="M158" s="51"/>
      <c r="N158" s="77"/>
    </row>
    <row r="159" spans="1:14" s="13" customFormat="1" ht="33" customHeight="1">
      <c r="A159" s="9">
        <v>120</v>
      </c>
      <c r="B159" s="4" t="s">
        <v>44</v>
      </c>
      <c r="C159" s="3">
        <v>26</v>
      </c>
      <c r="D159" s="3">
        <v>44</v>
      </c>
      <c r="E159" s="54">
        <v>459.9</v>
      </c>
      <c r="F159" s="54">
        <v>113.6</v>
      </c>
      <c r="G159" s="54">
        <v>113.6</v>
      </c>
      <c r="H159" s="54">
        <v>0</v>
      </c>
      <c r="I159" s="54">
        <v>0</v>
      </c>
      <c r="J159" s="54">
        <v>0</v>
      </c>
      <c r="K159" s="5">
        <f t="shared" si="3"/>
        <v>346.29999999999995</v>
      </c>
      <c r="L159" s="121">
        <v>200.9</v>
      </c>
      <c r="M159" s="51"/>
      <c r="N159" s="77" t="s">
        <v>160</v>
      </c>
    </row>
    <row r="160" spans="1:14" s="13" customFormat="1" ht="33" customHeight="1">
      <c r="A160" s="9">
        <v>121</v>
      </c>
      <c r="B160" s="4" t="s">
        <v>36</v>
      </c>
      <c r="C160" s="3">
        <v>26</v>
      </c>
      <c r="D160" s="3">
        <v>43</v>
      </c>
      <c r="E160" s="54">
        <v>413.1</v>
      </c>
      <c r="F160" s="54">
        <v>96.4</v>
      </c>
      <c r="G160" s="54">
        <v>54.4</v>
      </c>
      <c r="H160" s="54">
        <v>42</v>
      </c>
      <c r="I160" s="54">
        <v>0</v>
      </c>
      <c r="J160" s="54">
        <v>0</v>
      </c>
      <c r="K160" s="5">
        <f>E160-F160</f>
        <v>316.70000000000005</v>
      </c>
      <c r="L160" s="121"/>
      <c r="M160" s="51"/>
      <c r="N160" s="77"/>
    </row>
    <row r="161" spans="1:14" ht="33" customHeight="1">
      <c r="A161" s="27">
        <v>122</v>
      </c>
      <c r="B161" s="68" t="s">
        <v>111</v>
      </c>
      <c r="C161" s="27">
        <v>26</v>
      </c>
      <c r="D161" s="29">
        <v>41</v>
      </c>
      <c r="E161" s="49"/>
      <c r="F161" s="49"/>
      <c r="G161" s="49"/>
      <c r="H161" s="49"/>
      <c r="I161" s="49"/>
      <c r="J161" s="49"/>
      <c r="K161" s="25">
        <f t="shared" si="3"/>
        <v>0</v>
      </c>
      <c r="L161" s="84"/>
      <c r="M161" s="49"/>
      <c r="N161" s="28"/>
    </row>
    <row r="162" spans="1:14" ht="33" customHeight="1">
      <c r="A162" s="27">
        <v>123</v>
      </c>
      <c r="B162" s="68" t="s">
        <v>112</v>
      </c>
      <c r="C162" s="27">
        <v>26</v>
      </c>
      <c r="D162" s="29">
        <v>40</v>
      </c>
      <c r="E162" s="49"/>
      <c r="F162" s="49"/>
      <c r="G162" s="49"/>
      <c r="H162" s="49"/>
      <c r="I162" s="49"/>
      <c r="J162" s="49"/>
      <c r="K162" s="25">
        <f t="shared" si="3"/>
        <v>0</v>
      </c>
      <c r="L162" s="84"/>
      <c r="M162" s="49"/>
      <c r="N162" s="28"/>
    </row>
    <row r="163" spans="1:14" s="13" customFormat="1" ht="33" customHeight="1">
      <c r="A163" s="9">
        <v>124</v>
      </c>
      <c r="B163" s="4" t="s">
        <v>151</v>
      </c>
      <c r="C163" s="9">
        <v>26</v>
      </c>
      <c r="D163" s="10">
        <v>39</v>
      </c>
      <c r="E163" s="51">
        <v>359.8</v>
      </c>
      <c r="F163" s="51">
        <v>111.3</v>
      </c>
      <c r="G163" s="51">
        <v>15.6</v>
      </c>
      <c r="H163" s="51">
        <v>0</v>
      </c>
      <c r="I163" s="51">
        <v>0</v>
      </c>
      <c r="J163" s="51">
        <v>95.7</v>
      </c>
      <c r="K163" s="16">
        <f t="shared" si="3"/>
        <v>248.5</v>
      </c>
      <c r="L163" s="121">
        <v>236</v>
      </c>
      <c r="M163" s="51"/>
      <c r="N163" s="77"/>
    </row>
    <row r="164" spans="1:14" s="13" customFormat="1" ht="33" customHeight="1">
      <c r="A164" s="9">
        <v>125</v>
      </c>
      <c r="B164" s="4" t="s">
        <v>152</v>
      </c>
      <c r="C164" s="9">
        <v>26</v>
      </c>
      <c r="D164" s="10">
        <v>38</v>
      </c>
      <c r="E164" s="51">
        <v>315.8</v>
      </c>
      <c r="F164" s="51">
        <v>95.7</v>
      </c>
      <c r="G164" s="51">
        <v>13.6</v>
      </c>
      <c r="H164" s="51">
        <v>0</v>
      </c>
      <c r="I164" s="51">
        <v>0</v>
      </c>
      <c r="J164" s="51">
        <v>82.1</v>
      </c>
      <c r="K164" s="16">
        <f t="shared" si="3"/>
        <v>220.10000000000002</v>
      </c>
      <c r="L164" s="121">
        <v>118.7</v>
      </c>
      <c r="M164" s="51"/>
      <c r="N164" s="77"/>
    </row>
    <row r="165" spans="1:14" s="13" customFormat="1" ht="33" customHeight="1">
      <c r="A165" s="9">
        <v>126</v>
      </c>
      <c r="B165" s="4" t="s">
        <v>153</v>
      </c>
      <c r="C165" s="9">
        <v>26</v>
      </c>
      <c r="D165" s="10">
        <v>37</v>
      </c>
      <c r="E165" s="51">
        <v>319.8</v>
      </c>
      <c r="F165" s="51">
        <v>105.9</v>
      </c>
      <c r="G165" s="51">
        <v>0</v>
      </c>
      <c r="H165" s="51">
        <v>0</v>
      </c>
      <c r="I165" s="51">
        <v>0</v>
      </c>
      <c r="J165" s="51">
        <v>105.9</v>
      </c>
      <c r="K165" s="16">
        <f t="shared" si="3"/>
        <v>213.9</v>
      </c>
      <c r="L165" s="121">
        <v>204</v>
      </c>
      <c r="M165" s="51"/>
      <c r="N165" s="77"/>
    </row>
    <row r="166" spans="1:14" s="13" customFormat="1" ht="33" customHeight="1">
      <c r="A166" s="9">
        <v>127</v>
      </c>
      <c r="B166" s="4" t="s">
        <v>24</v>
      </c>
      <c r="C166" s="3">
        <v>26</v>
      </c>
      <c r="D166" s="3">
        <v>36</v>
      </c>
      <c r="E166" s="54">
        <v>302.8</v>
      </c>
      <c r="F166" s="54">
        <v>106</v>
      </c>
      <c r="G166" s="54">
        <v>0</v>
      </c>
      <c r="H166" s="54">
        <v>0</v>
      </c>
      <c r="I166" s="54">
        <v>0</v>
      </c>
      <c r="J166" s="54">
        <v>106</v>
      </c>
      <c r="K166" s="5">
        <f t="shared" si="3"/>
        <v>196.8</v>
      </c>
      <c r="L166" s="121">
        <v>185.1</v>
      </c>
      <c r="M166" s="51"/>
      <c r="N166" s="77"/>
    </row>
    <row r="167" spans="1:14" s="13" customFormat="1" ht="33" customHeight="1">
      <c r="A167" s="9">
        <v>128</v>
      </c>
      <c r="B167" s="4" t="s">
        <v>154</v>
      </c>
      <c r="C167" s="3">
        <v>26</v>
      </c>
      <c r="D167" s="3">
        <v>35</v>
      </c>
      <c r="E167" s="54">
        <v>316.89999999999998</v>
      </c>
      <c r="F167" s="54">
        <v>101.6</v>
      </c>
      <c r="G167" s="54">
        <v>13.1</v>
      </c>
      <c r="H167" s="54">
        <v>0</v>
      </c>
      <c r="I167" s="54">
        <v>0</v>
      </c>
      <c r="J167" s="54">
        <v>88.5</v>
      </c>
      <c r="K167" s="5">
        <f t="shared" si="3"/>
        <v>215.29999999999998</v>
      </c>
      <c r="L167" s="121">
        <v>200</v>
      </c>
      <c r="M167" s="51"/>
      <c r="N167" s="77"/>
    </row>
    <row r="168" spans="1:14" ht="33" customHeight="1">
      <c r="A168" s="27">
        <v>129</v>
      </c>
      <c r="B168" s="68" t="s">
        <v>113</v>
      </c>
      <c r="C168" s="27">
        <v>26</v>
      </c>
      <c r="D168" s="29">
        <v>34</v>
      </c>
      <c r="E168" s="49"/>
      <c r="F168" s="49"/>
      <c r="G168" s="49"/>
      <c r="H168" s="49"/>
      <c r="I168" s="49"/>
      <c r="J168" s="49"/>
      <c r="K168" s="25">
        <f t="shared" si="3"/>
        <v>0</v>
      </c>
      <c r="L168" s="84"/>
      <c r="M168" s="49"/>
      <c r="N168" s="28"/>
    </row>
    <row r="169" spans="1:14" s="13" customFormat="1" ht="33" customHeight="1">
      <c r="A169" s="9">
        <v>130</v>
      </c>
      <c r="B169" s="4" t="s">
        <v>45</v>
      </c>
      <c r="C169" s="3">
        <v>26</v>
      </c>
      <c r="D169" s="3">
        <v>33</v>
      </c>
      <c r="E169" s="54">
        <v>289.10000000000002</v>
      </c>
      <c r="F169" s="54">
        <v>106.2</v>
      </c>
      <c r="G169" s="54">
        <v>0</v>
      </c>
      <c r="H169" s="54">
        <v>0</v>
      </c>
      <c r="I169" s="54">
        <v>0</v>
      </c>
      <c r="J169" s="54">
        <v>106.2</v>
      </c>
      <c r="K169" s="5">
        <f t="shared" si="3"/>
        <v>182.90000000000003</v>
      </c>
      <c r="L169" s="121">
        <v>180</v>
      </c>
      <c r="M169" s="51"/>
      <c r="N169" s="77"/>
    </row>
    <row r="170" spans="1:14" s="13" customFormat="1" ht="33" customHeight="1">
      <c r="A170" s="9">
        <v>131</v>
      </c>
      <c r="B170" s="4" t="s">
        <v>155</v>
      </c>
      <c r="C170" s="3">
        <v>26</v>
      </c>
      <c r="D170" s="3">
        <v>32</v>
      </c>
      <c r="E170" s="54">
        <v>199</v>
      </c>
      <c r="F170" s="54">
        <v>80.5</v>
      </c>
      <c r="G170" s="54">
        <v>27.1</v>
      </c>
      <c r="H170" s="54">
        <v>0</v>
      </c>
      <c r="I170" s="54">
        <v>0</v>
      </c>
      <c r="J170" s="54">
        <v>53.4</v>
      </c>
      <c r="K170" s="5">
        <f t="shared" si="3"/>
        <v>118.5</v>
      </c>
      <c r="L170" s="121">
        <v>142</v>
      </c>
      <c r="M170" s="51"/>
      <c r="N170" s="77"/>
    </row>
    <row r="171" spans="1:14" s="13" customFormat="1" ht="33" customHeight="1">
      <c r="A171" s="9">
        <v>132</v>
      </c>
      <c r="B171" s="4" t="s">
        <v>156</v>
      </c>
      <c r="C171" s="3">
        <v>26</v>
      </c>
      <c r="D171" s="3">
        <v>31</v>
      </c>
      <c r="E171" s="54">
        <v>249.2</v>
      </c>
      <c r="F171" s="54">
        <v>104.8</v>
      </c>
      <c r="G171" s="54">
        <v>33.700000000000003</v>
      </c>
      <c r="H171" s="54">
        <v>0</v>
      </c>
      <c r="I171" s="54">
        <v>0</v>
      </c>
      <c r="J171" s="54">
        <v>71.099999999999994</v>
      </c>
      <c r="K171" s="5">
        <f t="shared" si="3"/>
        <v>144.39999999999998</v>
      </c>
      <c r="L171" s="121">
        <v>165</v>
      </c>
      <c r="M171" s="51"/>
      <c r="N171" s="77"/>
    </row>
    <row r="172" spans="1:14" s="13" customFormat="1" ht="33" customHeight="1">
      <c r="A172" s="9">
        <v>133</v>
      </c>
      <c r="B172" s="4" t="s">
        <v>157</v>
      </c>
      <c r="C172" s="3">
        <v>26</v>
      </c>
      <c r="D172" s="3">
        <v>30</v>
      </c>
      <c r="E172" s="54">
        <v>242.9</v>
      </c>
      <c r="F172" s="54">
        <v>100.8</v>
      </c>
      <c r="G172" s="54">
        <v>100.8</v>
      </c>
      <c r="H172" s="54">
        <v>0</v>
      </c>
      <c r="I172" s="54">
        <v>0</v>
      </c>
      <c r="J172" s="54">
        <v>0</v>
      </c>
      <c r="K172" s="5">
        <f t="shared" si="3"/>
        <v>142.10000000000002</v>
      </c>
      <c r="L172" s="121">
        <v>200</v>
      </c>
      <c r="M172" s="51"/>
      <c r="N172" s="77"/>
    </row>
    <row r="173" spans="1:14" s="13" customFormat="1" ht="33" customHeight="1">
      <c r="A173" s="9">
        <v>134</v>
      </c>
      <c r="B173" s="4" t="s">
        <v>158</v>
      </c>
      <c r="C173" s="3">
        <v>26</v>
      </c>
      <c r="D173" s="3">
        <v>29</v>
      </c>
      <c r="E173" s="54">
        <v>233</v>
      </c>
      <c r="F173" s="54">
        <v>106.4</v>
      </c>
      <c r="G173" s="54">
        <v>73.400000000000006</v>
      </c>
      <c r="H173" s="54">
        <v>33</v>
      </c>
      <c r="I173" s="54">
        <v>0</v>
      </c>
      <c r="J173" s="54">
        <v>0</v>
      </c>
      <c r="K173" s="5">
        <f t="shared" si="3"/>
        <v>126.6</v>
      </c>
      <c r="L173" s="121">
        <v>233</v>
      </c>
      <c r="M173" s="51"/>
      <c r="N173" s="77"/>
    </row>
    <row r="174" spans="1:14" s="13" customFormat="1" ht="33" customHeight="1">
      <c r="A174" s="621">
        <v>135</v>
      </c>
      <c r="B174" s="623" t="s">
        <v>135</v>
      </c>
      <c r="C174" s="9">
        <v>26</v>
      </c>
      <c r="D174" s="10">
        <v>18</v>
      </c>
      <c r="E174" s="51">
        <v>207.6</v>
      </c>
      <c r="F174" s="51">
        <v>76.8</v>
      </c>
      <c r="G174" s="51">
        <v>28.8</v>
      </c>
      <c r="H174" s="51">
        <v>0</v>
      </c>
      <c r="I174" s="51">
        <v>0</v>
      </c>
      <c r="J174" s="51">
        <v>48</v>
      </c>
      <c r="K174" s="16">
        <f t="shared" si="3"/>
        <v>130.80000000000001</v>
      </c>
      <c r="L174" s="121"/>
      <c r="M174" s="51"/>
      <c r="N174" s="77"/>
    </row>
    <row r="175" spans="1:14" s="13" customFormat="1" ht="33" customHeight="1">
      <c r="A175" s="622"/>
      <c r="B175" s="624"/>
      <c r="C175" s="9">
        <v>26</v>
      </c>
      <c r="D175" s="10">
        <v>98</v>
      </c>
      <c r="E175" s="51">
        <v>198.8</v>
      </c>
      <c r="F175" s="51">
        <v>81.7</v>
      </c>
      <c r="G175" s="51">
        <v>0</v>
      </c>
      <c r="H175" s="51">
        <v>29.7</v>
      </c>
      <c r="I175" s="51">
        <v>0</v>
      </c>
      <c r="J175" s="51">
        <v>52</v>
      </c>
      <c r="K175" s="16">
        <f t="shared" si="3"/>
        <v>117.10000000000001</v>
      </c>
      <c r="L175" s="121"/>
      <c r="M175" s="51"/>
      <c r="N175" s="77"/>
    </row>
    <row r="176" spans="1:14" ht="33" customHeight="1">
      <c r="A176" s="27">
        <v>136</v>
      </c>
      <c r="B176" s="35" t="s">
        <v>25</v>
      </c>
      <c r="C176" s="27">
        <v>26</v>
      </c>
      <c r="D176" s="29">
        <v>19</v>
      </c>
      <c r="E176" s="49">
        <v>325.10000000000002</v>
      </c>
      <c r="F176" s="49"/>
      <c r="G176" s="49"/>
      <c r="H176" s="49"/>
      <c r="I176" s="49"/>
      <c r="J176" s="49"/>
      <c r="K176" s="25">
        <f t="shared" si="3"/>
        <v>325.10000000000002</v>
      </c>
      <c r="L176" s="84"/>
      <c r="M176" s="49"/>
      <c r="N176" s="28"/>
    </row>
    <row r="177" spans="1:14" s="8" customFormat="1" ht="33" customHeight="1">
      <c r="A177" s="614" t="s">
        <v>190</v>
      </c>
      <c r="B177" s="615"/>
      <c r="C177" s="26"/>
      <c r="D177" s="92"/>
      <c r="E177" s="101"/>
      <c r="F177" s="101">
        <f>SUM(F112:F176)</f>
        <v>3555.6000000000008</v>
      </c>
      <c r="G177" s="101">
        <f t="shared" ref="G177:J177" si="4">SUM(G112:G176)</f>
        <v>736.2</v>
      </c>
      <c r="H177" s="101">
        <f t="shared" si="4"/>
        <v>114.2</v>
      </c>
      <c r="I177" s="101">
        <f t="shared" si="4"/>
        <v>0</v>
      </c>
      <c r="J177" s="101">
        <f t="shared" si="4"/>
        <v>2705.2</v>
      </c>
      <c r="K177" s="92"/>
      <c r="L177" s="110"/>
      <c r="M177" s="102"/>
      <c r="N177" s="78"/>
    </row>
    <row r="178" spans="1:14" s="8" customFormat="1" ht="33" customHeight="1">
      <c r="A178" s="614" t="s">
        <v>192</v>
      </c>
      <c r="B178" s="615"/>
      <c r="C178" s="26"/>
      <c r="D178" s="92"/>
      <c r="E178" s="101"/>
      <c r="F178" s="141">
        <f>F177+F110</f>
        <v>14637.8</v>
      </c>
      <c r="G178" s="141">
        <f t="shared" ref="G178:J178" si="5">G177+G110</f>
        <v>4392.3499999999995</v>
      </c>
      <c r="H178" s="141">
        <f t="shared" si="5"/>
        <v>749.5</v>
      </c>
      <c r="I178" s="141">
        <f t="shared" si="5"/>
        <v>2918</v>
      </c>
      <c r="J178" s="141">
        <f t="shared" si="5"/>
        <v>6577.9499999999989</v>
      </c>
      <c r="K178" s="92"/>
      <c r="L178" s="110"/>
      <c r="M178" s="102"/>
      <c r="N178" s="78"/>
    </row>
    <row r="182" spans="1:14">
      <c r="H182" s="81" t="s">
        <v>200</v>
      </c>
    </row>
  </sheetData>
  <mergeCells count="59">
    <mergeCell ref="A110:B110"/>
    <mergeCell ref="A7:N7"/>
    <mergeCell ref="A8:N8"/>
    <mergeCell ref="A9:N9"/>
    <mergeCell ref="N11:N14"/>
    <mergeCell ref="F12:F14"/>
    <mergeCell ref="G12:J12"/>
    <mergeCell ref="K12:K14"/>
    <mergeCell ref="G13:G14"/>
    <mergeCell ref="H13:H14"/>
    <mergeCell ref="I13:I14"/>
    <mergeCell ref="J13:J14"/>
    <mergeCell ref="A10:N10"/>
    <mergeCell ref="A11:A14"/>
    <mergeCell ref="B11:B14"/>
    <mergeCell ref="D11:D14"/>
    <mergeCell ref="E2:N2"/>
    <mergeCell ref="E3:N3"/>
    <mergeCell ref="E5:L5"/>
    <mergeCell ref="A2:D2"/>
    <mergeCell ref="A3:D3"/>
    <mergeCell ref="E11:E14"/>
    <mergeCell ref="F11:K11"/>
    <mergeCell ref="L11:L14"/>
    <mergeCell ref="C11:C14"/>
    <mergeCell ref="A155:A156"/>
    <mergeCell ref="A49:A51"/>
    <mergeCell ref="B49:B51"/>
    <mergeCell ref="A101:A102"/>
    <mergeCell ref="B101:B102"/>
    <mergeCell ref="A60:A63"/>
    <mergeCell ref="B60:B63"/>
    <mergeCell ref="A78:A79"/>
    <mergeCell ref="B78:B79"/>
    <mergeCell ref="A82:A85"/>
    <mergeCell ref="B82:B85"/>
    <mergeCell ref="A96:A97"/>
    <mergeCell ref="A124:A125"/>
    <mergeCell ref="B124:B125"/>
    <mergeCell ref="A136:A137"/>
    <mergeCell ref="B136:B137"/>
    <mergeCell ref="A143:A144"/>
    <mergeCell ref="B143:B144"/>
    <mergeCell ref="B96:B97"/>
    <mergeCell ref="A177:B177"/>
    <mergeCell ref="A178:B178"/>
    <mergeCell ref="M11:M14"/>
    <mergeCell ref="B15:L15"/>
    <mergeCell ref="A26:A29"/>
    <mergeCell ref="B26:B29"/>
    <mergeCell ref="L26:L29"/>
    <mergeCell ref="A80:A81"/>
    <mergeCell ref="B80:B81"/>
    <mergeCell ref="A31:A33"/>
    <mergeCell ref="B31:B33"/>
    <mergeCell ref="A40:A41"/>
    <mergeCell ref="B40:B41"/>
    <mergeCell ref="A174:A175"/>
    <mergeCell ref="B174:B175"/>
  </mergeCells>
  <printOptions horizontalCentered="1"/>
  <pageMargins left="0.31496062992125984" right="0.31496062992125984" top="0.35433070866141736" bottom="0.35433070866141736" header="0.31496062992125984" footer="0.31496062992125984"/>
  <pageSetup paperSize="9" scale="90" orientation="landscape" verticalDpi="0" r:id="rId1"/>
  <drawing r:id="rId2"/>
</worksheet>
</file>

<file path=xl/worksheets/sheet6.xml><?xml version="1.0" encoding="utf-8"?>
<worksheet xmlns="http://schemas.openxmlformats.org/spreadsheetml/2006/main" xmlns:r="http://schemas.openxmlformats.org/officeDocument/2006/relationships">
  <sheetPr codeName="Sheet6"/>
  <dimension ref="A1:AA179"/>
  <sheetViews>
    <sheetView topLeftCell="A4" zoomScaleNormal="100" workbookViewId="0">
      <pane xSplit="2" ySplit="5" topLeftCell="C129" activePane="bottomRight" state="frozen"/>
      <selection activeCell="A4" sqref="A4"/>
      <selection pane="topRight" activeCell="C4" sqref="C4"/>
      <selection pane="bottomLeft" activeCell="A9" sqref="A9"/>
      <selection pane="bottomRight" activeCell="A165" sqref="A165:XFD165"/>
    </sheetView>
  </sheetViews>
  <sheetFormatPr defaultColWidth="10" defaultRowHeight="15.6"/>
  <cols>
    <col min="1" max="1" width="5.5546875" style="22" customWidth="1"/>
    <col min="2" max="2" width="39.6640625" style="112" customWidth="1"/>
    <col min="3" max="3" width="8.109375" style="21" customWidth="1"/>
    <col min="4" max="4" width="9.109375" style="22" customWidth="1"/>
    <col min="5" max="5" width="18.5546875" style="22" bestFit="1" customWidth="1"/>
    <col min="6" max="6" width="10.109375" style="22" bestFit="1" customWidth="1"/>
    <col min="7" max="7" width="9" style="22" bestFit="1" customWidth="1"/>
    <col min="8" max="8" width="8.88671875" style="22" customWidth="1"/>
    <col min="9" max="9" width="9.44140625" style="22" customWidth="1"/>
    <col min="10" max="10" width="9.44140625" style="289" customWidth="1"/>
    <col min="11" max="11" width="12.6640625" style="22" hidden="1" customWidth="1"/>
    <col min="12" max="12" width="12.109375" style="144" hidden="1" customWidth="1"/>
    <col min="13" max="13" width="16" style="144" bestFit="1" customWidth="1"/>
    <col min="14" max="14" width="13.5546875" style="144" customWidth="1"/>
    <col min="15" max="15" width="12.109375" style="144" customWidth="1"/>
    <col min="16" max="16" width="14.33203125" style="144" bestFit="1" customWidth="1"/>
    <col min="17" max="17" width="12.109375" style="144" customWidth="1"/>
    <col min="18" max="18" width="15.44140625" style="144" bestFit="1" customWidth="1"/>
    <col min="19" max="19" width="11.109375" style="144" customWidth="1"/>
    <col min="20" max="20" width="7.6640625" style="144" customWidth="1"/>
    <col min="21" max="21" width="8.44140625" style="144" customWidth="1"/>
    <col min="22" max="22" width="14.88671875" style="67" bestFit="1" customWidth="1"/>
    <col min="23" max="23" width="14.88671875" style="67" customWidth="1"/>
    <col min="24" max="24" width="69.88671875" style="14" customWidth="1"/>
    <col min="25" max="16384" width="10" style="14"/>
  </cols>
  <sheetData>
    <row r="1" spans="1:24" ht="15.6" hidden="1" customHeight="1">
      <c r="A1" s="644" t="s">
        <v>56</v>
      </c>
      <c r="B1" s="644"/>
      <c r="C1" s="644"/>
      <c r="D1" s="644"/>
      <c r="E1" s="644"/>
      <c r="F1" s="644"/>
      <c r="G1" s="644"/>
      <c r="H1" s="644"/>
      <c r="I1" s="644"/>
      <c r="J1" s="644"/>
      <c r="K1" s="644"/>
      <c r="L1" s="644"/>
      <c r="M1" s="644"/>
      <c r="N1" s="644"/>
      <c r="O1" s="644"/>
      <c r="P1" s="644"/>
      <c r="Q1" s="644"/>
      <c r="R1" s="644"/>
      <c r="S1" s="644"/>
      <c r="T1" s="644"/>
      <c r="U1" s="644"/>
      <c r="V1" s="644"/>
      <c r="W1" s="644"/>
      <c r="X1" s="644"/>
    </row>
    <row r="2" spans="1:24" ht="15.6" hidden="1" customHeight="1">
      <c r="A2" s="644" t="s">
        <v>16</v>
      </c>
      <c r="B2" s="644"/>
      <c r="C2" s="644"/>
      <c r="D2" s="644"/>
      <c r="E2" s="644"/>
      <c r="F2" s="644"/>
      <c r="G2" s="644"/>
      <c r="H2" s="644"/>
      <c r="I2" s="644"/>
      <c r="J2" s="644"/>
      <c r="K2" s="644"/>
      <c r="L2" s="644"/>
      <c r="M2" s="644"/>
      <c r="N2" s="644"/>
      <c r="O2" s="644"/>
      <c r="P2" s="644"/>
      <c r="Q2" s="644"/>
      <c r="R2" s="644"/>
      <c r="S2" s="644"/>
      <c r="T2" s="644"/>
      <c r="U2" s="644"/>
      <c r="V2" s="644"/>
      <c r="W2" s="644"/>
      <c r="X2" s="644"/>
    </row>
    <row r="3" spans="1:24" ht="15.6" hidden="1" customHeight="1">
      <c r="A3" s="644" t="s">
        <v>26</v>
      </c>
      <c r="B3" s="644"/>
      <c r="C3" s="644"/>
      <c r="D3" s="644"/>
      <c r="E3" s="644"/>
      <c r="F3" s="644"/>
      <c r="G3" s="644"/>
      <c r="H3" s="644"/>
      <c r="I3" s="644"/>
      <c r="J3" s="644"/>
      <c r="K3" s="644"/>
      <c r="L3" s="644"/>
      <c r="M3" s="644"/>
      <c r="N3" s="644"/>
      <c r="O3" s="644"/>
      <c r="P3" s="644"/>
      <c r="Q3" s="644"/>
      <c r="R3" s="644"/>
      <c r="S3" s="644"/>
      <c r="T3" s="644"/>
      <c r="U3" s="644"/>
      <c r="V3" s="644"/>
      <c r="W3" s="644"/>
      <c r="X3" s="644"/>
    </row>
    <row r="4" spans="1:24" ht="16.2">
      <c r="A4" s="645"/>
      <c r="B4" s="645"/>
      <c r="C4" s="645"/>
      <c r="D4" s="645"/>
      <c r="E4" s="645"/>
      <c r="F4" s="645"/>
      <c r="G4" s="645"/>
      <c r="H4" s="645"/>
      <c r="I4" s="645"/>
      <c r="J4" s="645"/>
      <c r="K4" s="645"/>
      <c r="L4" s="645"/>
      <c r="M4" s="645"/>
      <c r="N4" s="645"/>
      <c r="O4" s="645"/>
      <c r="P4" s="645"/>
      <c r="Q4" s="645"/>
      <c r="R4" s="645"/>
      <c r="S4" s="645"/>
      <c r="T4" s="645"/>
      <c r="U4" s="645"/>
      <c r="V4" s="645"/>
      <c r="W4" s="645"/>
      <c r="X4" s="645"/>
    </row>
    <row r="5" spans="1:24" ht="15.6" customHeight="1">
      <c r="A5" s="529" t="s">
        <v>4</v>
      </c>
      <c r="B5" s="529" t="s">
        <v>3</v>
      </c>
      <c r="C5" s="529" t="s">
        <v>1</v>
      </c>
      <c r="D5" s="529" t="s">
        <v>2</v>
      </c>
      <c r="E5" s="546" t="s">
        <v>0</v>
      </c>
      <c r="F5" s="514" t="s">
        <v>27</v>
      </c>
      <c r="G5" s="515"/>
      <c r="H5" s="515"/>
      <c r="I5" s="515"/>
      <c r="J5" s="515"/>
      <c r="K5" s="516"/>
      <c r="L5" s="550" t="s">
        <v>58</v>
      </c>
      <c r="M5" s="630" t="s">
        <v>235</v>
      </c>
      <c r="N5" s="640" t="s">
        <v>244</v>
      </c>
      <c r="O5" s="633" t="s">
        <v>236</v>
      </c>
      <c r="P5" s="633" t="s">
        <v>237</v>
      </c>
      <c r="Q5" s="550" t="s">
        <v>238</v>
      </c>
      <c r="R5" s="550" t="s">
        <v>239</v>
      </c>
      <c r="S5" s="536" t="s">
        <v>240</v>
      </c>
      <c r="T5" s="536" t="s">
        <v>241</v>
      </c>
      <c r="U5" s="536" t="s">
        <v>242</v>
      </c>
      <c r="V5" s="536" t="s">
        <v>187</v>
      </c>
      <c r="W5" s="536" t="s">
        <v>252</v>
      </c>
      <c r="X5" s="536" t="s">
        <v>187</v>
      </c>
    </row>
    <row r="6" spans="1:24" ht="15.6" customHeight="1">
      <c r="A6" s="531"/>
      <c r="B6" s="531"/>
      <c r="C6" s="531"/>
      <c r="D6" s="531"/>
      <c r="E6" s="546"/>
      <c r="F6" s="546" t="s">
        <v>32</v>
      </c>
      <c r="G6" s="546" t="s">
        <v>28</v>
      </c>
      <c r="H6" s="546"/>
      <c r="I6" s="546"/>
      <c r="J6" s="546"/>
      <c r="K6" s="547" t="s">
        <v>30</v>
      </c>
      <c r="L6" s="551"/>
      <c r="M6" s="631"/>
      <c r="N6" s="641"/>
      <c r="O6" s="634"/>
      <c r="P6" s="634"/>
      <c r="Q6" s="551"/>
      <c r="R6" s="551"/>
      <c r="S6" s="537"/>
      <c r="T6" s="537"/>
      <c r="U6" s="537"/>
      <c r="V6" s="537"/>
      <c r="W6" s="537"/>
      <c r="X6" s="537"/>
    </row>
    <row r="7" spans="1:24" ht="15.6" customHeight="1">
      <c r="A7" s="531"/>
      <c r="B7" s="531"/>
      <c r="C7" s="531"/>
      <c r="D7" s="531"/>
      <c r="E7" s="546"/>
      <c r="F7" s="546"/>
      <c r="G7" s="529" t="s">
        <v>13</v>
      </c>
      <c r="H7" s="529" t="s">
        <v>20</v>
      </c>
      <c r="I7" s="529" t="s">
        <v>53</v>
      </c>
      <c r="J7" s="646" t="s">
        <v>31</v>
      </c>
      <c r="K7" s="548"/>
      <c r="L7" s="551"/>
      <c r="M7" s="631"/>
      <c r="N7" s="641"/>
      <c r="O7" s="634"/>
      <c r="P7" s="634"/>
      <c r="Q7" s="551"/>
      <c r="R7" s="551"/>
      <c r="S7" s="537"/>
      <c r="T7" s="537"/>
      <c r="U7" s="537"/>
      <c r="V7" s="537"/>
      <c r="W7" s="537"/>
      <c r="X7" s="537"/>
    </row>
    <row r="8" spans="1:24" s="8" customFormat="1" ht="49.2" customHeight="1">
      <c r="A8" s="530"/>
      <c r="B8" s="530"/>
      <c r="C8" s="530"/>
      <c r="D8" s="530"/>
      <c r="E8" s="546"/>
      <c r="F8" s="546"/>
      <c r="G8" s="530"/>
      <c r="H8" s="530"/>
      <c r="I8" s="530"/>
      <c r="J8" s="647"/>
      <c r="K8" s="549"/>
      <c r="L8" s="552"/>
      <c r="M8" s="632"/>
      <c r="N8" s="642"/>
      <c r="O8" s="635"/>
      <c r="P8" s="635"/>
      <c r="Q8" s="552"/>
      <c r="R8" s="552"/>
      <c r="S8" s="538"/>
      <c r="T8" s="538"/>
      <c r="U8" s="538"/>
      <c r="V8" s="538"/>
      <c r="W8" s="538"/>
      <c r="X8" s="538"/>
    </row>
    <row r="9" spans="1:24" s="135" customFormat="1">
      <c r="A9" s="174" t="s">
        <v>59</v>
      </c>
      <c r="B9" s="247" t="s">
        <v>60</v>
      </c>
      <c r="C9" s="247"/>
      <c r="D9" s="247"/>
      <c r="E9" s="247"/>
      <c r="F9" s="247"/>
      <c r="G9" s="247"/>
      <c r="H9" s="247"/>
      <c r="I9" s="247"/>
      <c r="J9" s="277"/>
      <c r="K9" s="247"/>
      <c r="L9" s="247"/>
      <c r="M9" s="176"/>
      <c r="N9" s="176"/>
      <c r="O9" s="183"/>
      <c r="P9" s="183"/>
      <c r="Q9" s="183"/>
      <c r="R9" s="183"/>
      <c r="S9" s="175"/>
      <c r="T9" s="175"/>
      <c r="U9" s="175"/>
      <c r="V9" s="176"/>
      <c r="W9" s="241"/>
      <c r="X9" s="177"/>
    </row>
    <row r="10" spans="1:24" s="12" customFormat="1">
      <c r="A10" s="10">
        <v>1</v>
      </c>
      <c r="B10" s="19" t="s">
        <v>169</v>
      </c>
      <c r="C10" s="10">
        <v>28</v>
      </c>
      <c r="D10" s="10">
        <v>97</v>
      </c>
      <c r="E10" s="16">
        <v>135</v>
      </c>
      <c r="F10" s="16">
        <v>1.5</v>
      </c>
      <c r="G10" s="16">
        <v>1.5</v>
      </c>
      <c r="H10" s="16"/>
      <c r="I10" s="16"/>
      <c r="J10" s="278"/>
      <c r="K10" s="16">
        <f>E10-F10</f>
        <v>133.5</v>
      </c>
      <c r="L10" s="248">
        <v>135</v>
      </c>
      <c r="M10" s="187"/>
      <c r="N10" s="187"/>
      <c r="O10" s="187"/>
      <c r="P10" s="187"/>
      <c r="Q10" s="187"/>
      <c r="R10" s="187">
        <f>M10+O10+P10+Q10+N10</f>
        <v>0</v>
      </c>
      <c r="S10" s="248" t="s">
        <v>253</v>
      </c>
      <c r="T10" s="248" t="s">
        <v>209</v>
      </c>
      <c r="U10" s="248"/>
      <c r="V10" s="124"/>
      <c r="W10" s="249"/>
      <c r="X10" s="250"/>
    </row>
    <row r="11" spans="1:24" s="228" customFormat="1">
      <c r="A11" s="219">
        <v>2</v>
      </c>
      <c r="B11" s="220" t="s">
        <v>170</v>
      </c>
      <c r="C11" s="219">
        <v>28</v>
      </c>
      <c r="D11" s="219">
        <v>98</v>
      </c>
      <c r="E11" s="223">
        <v>150</v>
      </c>
      <c r="F11" s="223">
        <v>0.5</v>
      </c>
      <c r="G11" s="223">
        <v>0.5</v>
      </c>
      <c r="H11" s="223"/>
      <c r="I11" s="223"/>
      <c r="J11" s="278"/>
      <c r="K11" s="223">
        <f t="shared" ref="K11:K74" si="0">E11-F11</f>
        <v>149.5</v>
      </c>
      <c r="L11" s="223">
        <v>150</v>
      </c>
      <c r="M11" s="224">
        <v>14850000</v>
      </c>
      <c r="N11" s="224"/>
      <c r="O11" s="224">
        <v>155000</v>
      </c>
      <c r="P11" s="224">
        <v>132682000</v>
      </c>
      <c r="Q11" s="224"/>
      <c r="R11" s="225">
        <f>M11+O11+P11+Q11+N11</f>
        <v>147687000</v>
      </c>
      <c r="S11" s="213" t="s">
        <v>249</v>
      </c>
      <c r="T11" s="223"/>
      <c r="U11" s="223"/>
      <c r="V11" s="216" t="s">
        <v>250</v>
      </c>
      <c r="W11" s="242"/>
      <c r="X11" s="227"/>
    </row>
    <row r="12" spans="1:24" ht="31.2">
      <c r="A12" s="29">
        <v>3</v>
      </c>
      <c r="B12" s="68" t="s">
        <v>51</v>
      </c>
      <c r="C12" s="31">
        <v>28</v>
      </c>
      <c r="D12" s="31">
        <v>100</v>
      </c>
      <c r="E12" s="32">
        <v>196</v>
      </c>
      <c r="F12" s="32">
        <v>77.099999999999994</v>
      </c>
      <c r="G12" s="32">
        <v>47.6</v>
      </c>
      <c r="H12" s="32"/>
      <c r="I12" s="32"/>
      <c r="J12" s="279">
        <v>29.5</v>
      </c>
      <c r="K12" s="32">
        <f t="shared" si="0"/>
        <v>118.9</v>
      </c>
      <c r="L12" s="25">
        <v>78.3</v>
      </c>
      <c r="M12" s="185"/>
      <c r="N12" s="185"/>
      <c r="O12" s="185"/>
      <c r="P12" s="185"/>
      <c r="Q12" s="185"/>
      <c r="R12" s="184">
        <f>M12+O12+P12+Q12+N12</f>
        <v>0</v>
      </c>
      <c r="S12" s="25"/>
      <c r="T12" s="25"/>
      <c r="U12" s="25"/>
      <c r="V12" s="49"/>
      <c r="W12" s="181"/>
      <c r="X12" s="179" t="s">
        <v>163</v>
      </c>
    </row>
    <row r="13" spans="1:24">
      <c r="A13" s="29">
        <v>4</v>
      </c>
      <c r="B13" s="35" t="s">
        <v>61</v>
      </c>
      <c r="C13" s="29">
        <v>28</v>
      </c>
      <c r="D13" s="29">
        <v>101</v>
      </c>
      <c r="E13" s="25"/>
      <c r="F13" s="25"/>
      <c r="G13" s="25"/>
      <c r="H13" s="25"/>
      <c r="I13" s="25"/>
      <c r="J13" s="278"/>
      <c r="K13" s="25">
        <f t="shared" si="0"/>
        <v>0</v>
      </c>
      <c r="L13" s="25"/>
      <c r="M13" s="185"/>
      <c r="N13" s="185"/>
      <c r="O13" s="185"/>
      <c r="P13" s="185"/>
      <c r="Q13" s="185"/>
      <c r="R13" s="184">
        <f>M13+O13+P13+Q13+N13</f>
        <v>0</v>
      </c>
      <c r="S13" s="25"/>
      <c r="T13" s="25"/>
      <c r="U13" s="25"/>
      <c r="V13" s="49"/>
      <c r="W13" s="181"/>
      <c r="X13" s="179"/>
    </row>
    <row r="14" spans="1:24" s="202" customFormat="1" ht="31.2">
      <c r="A14" s="196">
        <v>5</v>
      </c>
      <c r="B14" s="197" t="s">
        <v>171</v>
      </c>
      <c r="C14" s="196">
        <v>28</v>
      </c>
      <c r="D14" s="196">
        <v>75</v>
      </c>
      <c r="E14" s="195">
        <v>784.5</v>
      </c>
      <c r="F14" s="195">
        <v>84.5</v>
      </c>
      <c r="G14" s="195">
        <v>82.7</v>
      </c>
      <c r="H14" s="195"/>
      <c r="I14" s="195"/>
      <c r="J14" s="280">
        <v>1.8</v>
      </c>
      <c r="K14" s="195">
        <f t="shared" si="0"/>
        <v>700</v>
      </c>
      <c r="L14" s="195">
        <v>782.7</v>
      </c>
      <c r="M14" s="198">
        <v>2704290000</v>
      </c>
      <c r="N14" s="198"/>
      <c r="O14" s="198">
        <v>604000</v>
      </c>
      <c r="P14" s="198">
        <v>26002000</v>
      </c>
      <c r="Q14" s="198"/>
      <c r="R14" s="199">
        <f>M14+O14+P14+Q14+N14</f>
        <v>2730896000</v>
      </c>
      <c r="S14" s="195" t="s">
        <v>243</v>
      </c>
      <c r="T14" s="195"/>
      <c r="U14" s="195" t="s">
        <v>209</v>
      </c>
      <c r="V14" s="200"/>
      <c r="W14" s="209"/>
      <c r="X14" s="201" t="s">
        <v>172</v>
      </c>
    </row>
    <row r="15" spans="1:24" s="13" customFormat="1">
      <c r="A15" s="10">
        <v>6</v>
      </c>
      <c r="B15" s="19" t="s">
        <v>17</v>
      </c>
      <c r="C15" s="10">
        <v>28</v>
      </c>
      <c r="D15" s="10">
        <v>102</v>
      </c>
      <c r="E15" s="16">
        <v>168.8</v>
      </c>
      <c r="F15" s="16">
        <v>119.4</v>
      </c>
      <c r="G15" s="16">
        <v>60.5</v>
      </c>
      <c r="H15" s="16"/>
      <c r="I15" s="16"/>
      <c r="J15" s="278">
        <v>58.9</v>
      </c>
      <c r="K15" s="16">
        <f t="shared" si="0"/>
        <v>49.400000000000006</v>
      </c>
      <c r="L15" s="16">
        <v>109.9</v>
      </c>
      <c r="M15" s="186"/>
      <c r="N15" s="186"/>
      <c r="O15" s="186"/>
      <c r="P15" s="186"/>
      <c r="Q15" s="186"/>
      <c r="R15" s="187">
        <f t="shared" ref="R15:R18" si="1">M15+O15+P15+Q15+N15</f>
        <v>0</v>
      </c>
      <c r="S15" s="195" t="s">
        <v>257</v>
      </c>
      <c r="T15" s="16"/>
      <c r="U15" s="16"/>
      <c r="V15" s="51"/>
      <c r="W15" s="243" t="s">
        <v>254</v>
      </c>
      <c r="X15" s="251" t="s">
        <v>173</v>
      </c>
    </row>
    <row r="16" spans="1:24" s="17" customFormat="1" ht="31.2">
      <c r="A16" s="10">
        <v>7</v>
      </c>
      <c r="B16" s="19" t="s">
        <v>62</v>
      </c>
      <c r="C16" s="10">
        <v>28</v>
      </c>
      <c r="D16" s="10">
        <v>103</v>
      </c>
      <c r="E16" s="16"/>
      <c r="F16" s="16">
        <v>81.7</v>
      </c>
      <c r="G16" s="16">
        <f>56.6+8.4</f>
        <v>65</v>
      </c>
      <c r="H16" s="16"/>
      <c r="I16" s="16"/>
      <c r="J16" s="278">
        <v>16.7</v>
      </c>
      <c r="K16" s="16">
        <f t="shared" si="0"/>
        <v>-81.7</v>
      </c>
      <c r="L16" s="16"/>
      <c r="M16" s="186"/>
      <c r="N16" s="186"/>
      <c r="O16" s="186"/>
      <c r="P16" s="186"/>
      <c r="Q16" s="186"/>
      <c r="R16" s="187">
        <f t="shared" si="1"/>
        <v>0</v>
      </c>
      <c r="S16" s="195" t="s">
        <v>258</v>
      </c>
      <c r="T16" s="16"/>
      <c r="U16" s="16"/>
      <c r="V16" s="51"/>
      <c r="W16" s="243"/>
      <c r="X16" s="252"/>
    </row>
    <row r="17" spans="1:24" s="17" customFormat="1">
      <c r="A17" s="10">
        <v>8</v>
      </c>
      <c r="B17" s="19" t="s">
        <v>63</v>
      </c>
      <c r="C17" s="10">
        <v>28</v>
      </c>
      <c r="D17" s="10">
        <v>105</v>
      </c>
      <c r="E17" s="16">
        <v>83.5</v>
      </c>
      <c r="F17" s="16">
        <v>83.5</v>
      </c>
      <c r="G17" s="16">
        <v>69</v>
      </c>
      <c r="H17" s="16"/>
      <c r="I17" s="16"/>
      <c r="J17" s="278">
        <v>14.5</v>
      </c>
      <c r="K17" s="16">
        <f t="shared" si="0"/>
        <v>0</v>
      </c>
      <c r="L17" s="248">
        <v>69</v>
      </c>
      <c r="M17" s="187"/>
      <c r="N17" s="187"/>
      <c r="O17" s="187"/>
      <c r="P17" s="187"/>
      <c r="Q17" s="187"/>
      <c r="R17" s="187">
        <f>M17+O17+P17+Q17+N17</f>
        <v>0</v>
      </c>
      <c r="S17" s="195" t="s">
        <v>257</v>
      </c>
      <c r="T17" s="248"/>
      <c r="U17" s="248"/>
      <c r="V17" s="73"/>
      <c r="W17" s="256" t="s">
        <v>254</v>
      </c>
      <c r="X17" s="252" t="s">
        <v>174</v>
      </c>
    </row>
    <row r="18" spans="1:24" s="15" customFormat="1" ht="31.2">
      <c r="A18" s="29">
        <v>9</v>
      </c>
      <c r="B18" s="35" t="s">
        <v>64</v>
      </c>
      <c r="C18" s="29">
        <v>28</v>
      </c>
      <c r="D18" s="29">
        <v>106</v>
      </c>
      <c r="E18" s="25"/>
      <c r="F18" s="25"/>
      <c r="G18" s="25"/>
      <c r="H18" s="25"/>
      <c r="I18" s="25"/>
      <c r="J18" s="278"/>
      <c r="K18" s="25">
        <f t="shared" si="0"/>
        <v>0</v>
      </c>
      <c r="L18" s="25"/>
      <c r="M18" s="185"/>
      <c r="N18" s="185"/>
      <c r="O18" s="185"/>
      <c r="P18" s="185"/>
      <c r="Q18" s="185"/>
      <c r="R18" s="184">
        <f t="shared" si="1"/>
        <v>0</v>
      </c>
      <c r="S18" s="25"/>
      <c r="T18" s="25"/>
      <c r="U18" s="25"/>
      <c r="V18" s="49"/>
      <c r="W18" s="181"/>
      <c r="X18" s="180"/>
    </row>
    <row r="19" spans="1:24" s="202" customFormat="1">
      <c r="A19" s="196">
        <v>10</v>
      </c>
      <c r="B19" s="197" t="s">
        <v>175</v>
      </c>
      <c r="C19" s="196">
        <v>28</v>
      </c>
      <c r="D19" s="196">
        <v>60</v>
      </c>
      <c r="E19" s="195">
        <v>74.5</v>
      </c>
      <c r="F19" s="195">
        <v>74.5</v>
      </c>
      <c r="G19" s="195">
        <v>60</v>
      </c>
      <c r="H19" s="195"/>
      <c r="I19" s="195"/>
      <c r="J19" s="280">
        <v>14.5</v>
      </c>
      <c r="K19" s="195">
        <f t="shared" si="0"/>
        <v>0</v>
      </c>
      <c r="L19" s="195">
        <v>60</v>
      </c>
      <c r="M19" s="198">
        <v>1962000000</v>
      </c>
      <c r="N19" s="198"/>
      <c r="O19" s="198"/>
      <c r="P19" s="198">
        <v>21938000</v>
      </c>
      <c r="Q19" s="198"/>
      <c r="R19" s="199">
        <f>M19+O19+P19+Q19+N19</f>
        <v>1983938000</v>
      </c>
      <c r="S19" s="195" t="s">
        <v>243</v>
      </c>
      <c r="T19" s="195" t="s">
        <v>209</v>
      </c>
      <c r="U19" s="195"/>
      <c r="V19" s="200"/>
      <c r="W19" s="209"/>
      <c r="X19" s="201" t="s">
        <v>176</v>
      </c>
    </row>
    <row r="20" spans="1:24">
      <c r="A20" s="517">
        <v>11</v>
      </c>
      <c r="B20" s="599" t="s">
        <v>65</v>
      </c>
      <c r="C20" s="27">
        <v>28</v>
      </c>
      <c r="D20" s="29">
        <v>71</v>
      </c>
      <c r="E20" s="25"/>
      <c r="F20" s="25"/>
      <c r="G20" s="25"/>
      <c r="H20" s="25"/>
      <c r="I20" s="25"/>
      <c r="J20" s="278"/>
      <c r="K20" s="25">
        <f t="shared" si="0"/>
        <v>0</v>
      </c>
      <c r="L20" s="643"/>
      <c r="M20" s="185"/>
      <c r="N20" s="185"/>
      <c r="O20" s="185"/>
      <c r="P20" s="185"/>
      <c r="Q20" s="185"/>
      <c r="R20" s="184">
        <f t="shared" ref="R20:R84" si="2">M20+O20+P20+Q20+N20</f>
        <v>0</v>
      </c>
      <c r="S20" s="25"/>
      <c r="T20" s="25"/>
      <c r="U20" s="25"/>
      <c r="V20" s="49"/>
      <c r="W20" s="181"/>
      <c r="X20" s="179"/>
    </row>
    <row r="21" spans="1:24">
      <c r="A21" s="517"/>
      <c r="B21" s="599"/>
      <c r="C21" s="27">
        <v>28</v>
      </c>
      <c r="D21" s="29">
        <v>68</v>
      </c>
      <c r="E21" s="25"/>
      <c r="F21" s="25"/>
      <c r="G21" s="25"/>
      <c r="H21" s="25"/>
      <c r="I21" s="25"/>
      <c r="J21" s="278"/>
      <c r="K21" s="25">
        <f t="shared" si="0"/>
        <v>0</v>
      </c>
      <c r="L21" s="643"/>
      <c r="M21" s="185"/>
      <c r="N21" s="185"/>
      <c r="O21" s="185"/>
      <c r="P21" s="185"/>
      <c r="Q21" s="185"/>
      <c r="R21" s="184">
        <f t="shared" si="2"/>
        <v>0</v>
      </c>
      <c r="S21" s="25"/>
      <c r="T21" s="25"/>
      <c r="U21" s="25"/>
      <c r="V21" s="49"/>
      <c r="W21" s="181"/>
      <c r="X21" s="179"/>
    </row>
    <row r="22" spans="1:24">
      <c r="A22" s="517"/>
      <c r="B22" s="599"/>
      <c r="C22" s="27">
        <v>28</v>
      </c>
      <c r="D22" s="29">
        <v>69</v>
      </c>
      <c r="E22" s="25"/>
      <c r="F22" s="25"/>
      <c r="G22" s="25"/>
      <c r="H22" s="25"/>
      <c r="I22" s="25"/>
      <c r="J22" s="278"/>
      <c r="K22" s="25">
        <f t="shared" si="0"/>
        <v>0</v>
      </c>
      <c r="L22" s="643"/>
      <c r="M22" s="185"/>
      <c r="N22" s="185"/>
      <c r="O22" s="185"/>
      <c r="P22" s="185"/>
      <c r="Q22" s="185"/>
      <c r="R22" s="184">
        <f t="shared" si="2"/>
        <v>0</v>
      </c>
      <c r="S22" s="25"/>
      <c r="T22" s="25"/>
      <c r="U22" s="25"/>
      <c r="V22" s="49"/>
      <c r="W22" s="181"/>
      <c r="X22" s="179"/>
    </row>
    <row r="23" spans="1:24">
      <c r="A23" s="517"/>
      <c r="B23" s="599"/>
      <c r="C23" s="27">
        <v>27</v>
      </c>
      <c r="D23" s="29">
        <v>47</v>
      </c>
      <c r="E23" s="25"/>
      <c r="F23" s="25"/>
      <c r="G23" s="25"/>
      <c r="H23" s="25"/>
      <c r="I23" s="25"/>
      <c r="J23" s="278"/>
      <c r="K23" s="25">
        <f t="shared" si="0"/>
        <v>0</v>
      </c>
      <c r="L23" s="643"/>
      <c r="M23" s="185"/>
      <c r="N23" s="185"/>
      <c r="O23" s="185"/>
      <c r="P23" s="185"/>
      <c r="Q23" s="185"/>
      <c r="R23" s="184">
        <f t="shared" si="2"/>
        <v>0</v>
      </c>
      <c r="S23" s="25"/>
      <c r="T23" s="25"/>
      <c r="U23" s="25"/>
      <c r="V23" s="49"/>
      <c r="W23" s="181"/>
      <c r="X23" s="179"/>
    </row>
    <row r="24" spans="1:24" s="13" customFormat="1">
      <c r="A24" s="10">
        <v>12</v>
      </c>
      <c r="B24" s="19" t="s">
        <v>66</v>
      </c>
      <c r="C24" s="9">
        <v>28</v>
      </c>
      <c r="D24" s="10">
        <v>70</v>
      </c>
      <c r="E24" s="16">
        <v>387.7</v>
      </c>
      <c r="F24" s="16">
        <v>19.100000000000001</v>
      </c>
      <c r="G24" s="16"/>
      <c r="H24" s="16"/>
      <c r="I24" s="16"/>
      <c r="J24" s="278">
        <v>19.100000000000001</v>
      </c>
      <c r="K24" s="16">
        <f t="shared" si="0"/>
        <v>368.59999999999997</v>
      </c>
      <c r="L24" s="16">
        <v>297</v>
      </c>
      <c r="M24" s="186"/>
      <c r="N24" s="186"/>
      <c r="O24" s="186"/>
      <c r="P24" s="186"/>
      <c r="Q24" s="186"/>
      <c r="R24" s="187">
        <f t="shared" si="2"/>
        <v>0</v>
      </c>
      <c r="S24" s="16"/>
      <c r="T24" s="16"/>
      <c r="U24" s="16"/>
      <c r="V24" s="200" t="s">
        <v>250</v>
      </c>
      <c r="W24" s="243" t="s">
        <v>254</v>
      </c>
      <c r="X24" s="251"/>
    </row>
    <row r="25" spans="1:24" s="13" customFormat="1">
      <c r="A25" s="558">
        <v>13</v>
      </c>
      <c r="B25" s="626" t="s">
        <v>127</v>
      </c>
      <c r="C25" s="9">
        <v>27</v>
      </c>
      <c r="D25" s="10">
        <v>46</v>
      </c>
      <c r="E25" s="16">
        <v>332.4</v>
      </c>
      <c r="F25" s="16">
        <v>154.5</v>
      </c>
      <c r="G25" s="260">
        <v>152.85</v>
      </c>
      <c r="H25" s="16"/>
      <c r="I25" s="16"/>
      <c r="J25" s="281">
        <v>1.65</v>
      </c>
      <c r="K25" s="16">
        <f t="shared" si="0"/>
        <v>177.89999999999998</v>
      </c>
      <c r="L25" s="16"/>
      <c r="M25" s="186"/>
      <c r="N25" s="186"/>
      <c r="O25" s="186"/>
      <c r="P25" s="186"/>
      <c r="Q25" s="186"/>
      <c r="R25" s="187">
        <f t="shared" si="2"/>
        <v>0</v>
      </c>
      <c r="S25" s="16"/>
      <c r="T25" s="16"/>
      <c r="U25" s="16"/>
      <c r="V25" s="50"/>
      <c r="W25" s="259"/>
      <c r="X25" s="251"/>
    </row>
    <row r="26" spans="1:24" s="202" customFormat="1">
      <c r="A26" s="558"/>
      <c r="B26" s="626"/>
      <c r="C26" s="203">
        <v>27</v>
      </c>
      <c r="D26" s="196">
        <v>58</v>
      </c>
      <c r="E26" s="195">
        <v>307.10000000000002</v>
      </c>
      <c r="F26" s="195">
        <v>77.7</v>
      </c>
      <c r="G26" s="195">
        <v>77.7</v>
      </c>
      <c r="H26" s="195"/>
      <c r="I26" s="195"/>
      <c r="J26" s="280"/>
      <c r="K26" s="195">
        <f t="shared" si="0"/>
        <v>229.40000000000003</v>
      </c>
      <c r="L26" s="196"/>
      <c r="M26" s="198">
        <v>2307690000</v>
      </c>
      <c r="N26" s="198"/>
      <c r="O26" s="198"/>
      <c r="P26" s="198">
        <v>23020000</v>
      </c>
      <c r="Q26" s="198"/>
      <c r="R26" s="199">
        <f t="shared" si="2"/>
        <v>2330710000</v>
      </c>
      <c r="S26" s="195" t="s">
        <v>248</v>
      </c>
      <c r="T26" s="195" t="s">
        <v>209</v>
      </c>
      <c r="U26" s="196"/>
      <c r="V26" s="208"/>
      <c r="W26" s="201"/>
      <c r="X26" s="209" t="s">
        <v>128</v>
      </c>
    </row>
    <row r="27" spans="1:24" s="202" customFormat="1">
      <c r="A27" s="558"/>
      <c r="B27" s="626"/>
      <c r="C27" s="203">
        <v>27</v>
      </c>
      <c r="D27" s="196">
        <v>59</v>
      </c>
      <c r="E27" s="195">
        <v>296.10000000000002</v>
      </c>
      <c r="F27" s="195">
        <v>79.2</v>
      </c>
      <c r="G27" s="195">
        <v>79.2</v>
      </c>
      <c r="H27" s="195"/>
      <c r="I27" s="195"/>
      <c r="J27" s="280"/>
      <c r="K27" s="195">
        <f t="shared" si="0"/>
        <v>216.90000000000003</v>
      </c>
      <c r="L27" s="195"/>
      <c r="M27" s="198">
        <v>2352240000</v>
      </c>
      <c r="N27" s="198"/>
      <c r="O27" s="198"/>
      <c r="P27" s="198"/>
      <c r="Q27" s="198"/>
      <c r="R27" s="199">
        <f t="shared" si="2"/>
        <v>2352240000</v>
      </c>
      <c r="S27" s="195" t="s">
        <v>248</v>
      </c>
      <c r="T27" s="195" t="s">
        <v>209</v>
      </c>
      <c r="U27" s="195"/>
      <c r="V27" s="200"/>
      <c r="W27" s="209"/>
      <c r="X27" s="201"/>
    </row>
    <row r="28" spans="1:24" s="202" customFormat="1">
      <c r="A28" s="196">
        <v>14</v>
      </c>
      <c r="B28" s="197" t="s">
        <v>14</v>
      </c>
      <c r="C28" s="203">
        <v>27</v>
      </c>
      <c r="D28" s="196">
        <v>45</v>
      </c>
      <c r="E28" s="195">
        <v>109.4</v>
      </c>
      <c r="F28" s="195">
        <v>47.2</v>
      </c>
      <c r="G28" s="195">
        <v>44.8</v>
      </c>
      <c r="H28" s="195"/>
      <c r="I28" s="195"/>
      <c r="J28" s="280">
        <v>2.4</v>
      </c>
      <c r="K28" s="195">
        <f>E28-F28</f>
        <v>62.2</v>
      </c>
      <c r="L28" s="195">
        <v>107</v>
      </c>
      <c r="M28" s="198">
        <v>1330560000</v>
      </c>
      <c r="N28" s="198"/>
      <c r="O28" s="198">
        <v>4320000</v>
      </c>
      <c r="P28" s="198">
        <v>6860000</v>
      </c>
      <c r="Q28" s="198"/>
      <c r="R28" s="199">
        <f>M28+O28+P28+Q28+N28</f>
        <v>1341740000</v>
      </c>
      <c r="S28" s="195" t="s">
        <v>243</v>
      </c>
      <c r="T28" s="195" t="s">
        <v>209</v>
      </c>
      <c r="U28" s="195"/>
      <c r="V28" s="200"/>
      <c r="W28" s="209"/>
      <c r="X28" s="201"/>
    </row>
    <row r="29" spans="1:24" s="13" customFormat="1">
      <c r="A29" s="10">
        <v>15</v>
      </c>
      <c r="B29" s="19" t="s">
        <v>15</v>
      </c>
      <c r="C29" s="9">
        <v>27</v>
      </c>
      <c r="D29" s="10">
        <v>44</v>
      </c>
      <c r="E29" s="16">
        <v>367.1</v>
      </c>
      <c r="F29" s="16">
        <v>92.9</v>
      </c>
      <c r="G29" s="16">
        <v>92.9</v>
      </c>
      <c r="H29" s="16"/>
      <c r="I29" s="16"/>
      <c r="J29" s="278"/>
      <c r="K29" s="16">
        <f t="shared" si="0"/>
        <v>274.20000000000005</v>
      </c>
      <c r="L29" s="16">
        <v>367.1</v>
      </c>
      <c r="M29" s="186"/>
      <c r="N29" s="186"/>
      <c r="O29" s="186"/>
      <c r="P29" s="186"/>
      <c r="Q29" s="186"/>
      <c r="R29" s="187">
        <f t="shared" si="2"/>
        <v>0</v>
      </c>
      <c r="S29" s="16" t="s">
        <v>253</v>
      </c>
      <c r="T29" s="16"/>
      <c r="U29" s="16"/>
      <c r="V29" s="200" t="s">
        <v>250</v>
      </c>
      <c r="W29" s="243"/>
      <c r="X29" s="251" t="s">
        <v>177</v>
      </c>
    </row>
    <row r="30" spans="1:24" s="202" customFormat="1">
      <c r="A30" s="196">
        <v>16</v>
      </c>
      <c r="B30" s="197" t="s">
        <v>178</v>
      </c>
      <c r="C30" s="203">
        <v>27</v>
      </c>
      <c r="D30" s="196">
        <v>270</v>
      </c>
      <c r="E30" s="195">
        <v>95.7</v>
      </c>
      <c r="F30" s="195">
        <v>10</v>
      </c>
      <c r="G30" s="195">
        <v>10</v>
      </c>
      <c r="H30" s="195"/>
      <c r="I30" s="195"/>
      <c r="J30" s="280"/>
      <c r="K30" s="195">
        <f t="shared" si="0"/>
        <v>85.7</v>
      </c>
      <c r="L30" s="195">
        <v>89</v>
      </c>
      <c r="M30" s="198">
        <v>327000000</v>
      </c>
      <c r="N30" s="198"/>
      <c r="O30" s="198"/>
      <c r="P30" s="198">
        <v>119543000</v>
      </c>
      <c r="Q30" s="198"/>
      <c r="R30" s="199">
        <f>M30+O30+P30+Q30+N30</f>
        <v>446543000</v>
      </c>
      <c r="S30" s="195" t="s">
        <v>243</v>
      </c>
      <c r="T30" s="195" t="s">
        <v>209</v>
      </c>
      <c r="U30" s="195"/>
      <c r="V30" s="200"/>
      <c r="W30" s="209"/>
      <c r="X30" s="201"/>
    </row>
    <row r="31" spans="1:24" s="232" customFormat="1">
      <c r="A31" s="219">
        <v>17</v>
      </c>
      <c r="B31" s="220" t="s">
        <v>67</v>
      </c>
      <c r="C31" s="219">
        <v>27</v>
      </c>
      <c r="D31" s="219">
        <v>15</v>
      </c>
      <c r="E31" s="223">
        <v>897.8</v>
      </c>
      <c r="F31" s="223">
        <v>152.19999999999999</v>
      </c>
      <c r="G31" s="223">
        <v>60.1</v>
      </c>
      <c r="H31" s="223"/>
      <c r="I31" s="223"/>
      <c r="J31" s="278">
        <v>92.1</v>
      </c>
      <c r="K31" s="223">
        <f t="shared" si="0"/>
        <v>745.59999999999991</v>
      </c>
      <c r="L31" s="219"/>
      <c r="M31" s="224">
        <v>1817115000</v>
      </c>
      <c r="N31" s="224"/>
      <c r="O31" s="224">
        <v>0</v>
      </c>
      <c r="P31" s="224">
        <v>1851733000</v>
      </c>
      <c r="Q31" s="224"/>
      <c r="R31" s="225">
        <f t="shared" si="2"/>
        <v>3668848000</v>
      </c>
      <c r="S31" s="213" t="s">
        <v>249</v>
      </c>
      <c r="T31" s="223"/>
      <c r="U31" s="223"/>
      <c r="V31" s="216" t="s">
        <v>250</v>
      </c>
      <c r="W31" s="242" t="s">
        <v>254</v>
      </c>
      <c r="X31" s="234" t="s">
        <v>68</v>
      </c>
    </row>
    <row r="32" spans="1:24" s="228" customFormat="1">
      <c r="A32" s="219">
        <v>18</v>
      </c>
      <c r="B32" s="220" t="s">
        <v>69</v>
      </c>
      <c r="C32" s="230">
        <v>27</v>
      </c>
      <c r="D32" s="219">
        <v>43</v>
      </c>
      <c r="E32" s="223">
        <v>249</v>
      </c>
      <c r="F32" s="223">
        <v>60.2</v>
      </c>
      <c r="G32" s="223">
        <v>9.1999999999999993</v>
      </c>
      <c r="H32" s="223"/>
      <c r="I32" s="223"/>
      <c r="J32" s="278">
        <v>51</v>
      </c>
      <c r="K32" s="223">
        <f t="shared" si="0"/>
        <v>188.8</v>
      </c>
      <c r="L32" s="223">
        <v>198</v>
      </c>
      <c r="M32" s="224">
        <v>273240000</v>
      </c>
      <c r="N32" s="224"/>
      <c r="O32" s="224">
        <v>0</v>
      </c>
      <c r="P32" s="224">
        <v>1349953000</v>
      </c>
      <c r="Q32" s="224"/>
      <c r="R32" s="225">
        <f t="shared" si="2"/>
        <v>1623193000</v>
      </c>
      <c r="S32" s="213" t="s">
        <v>249</v>
      </c>
      <c r="T32" s="223"/>
      <c r="U32" s="223"/>
      <c r="V32" s="216" t="s">
        <v>250</v>
      </c>
      <c r="W32" s="242" t="s">
        <v>254</v>
      </c>
      <c r="X32" s="227"/>
    </row>
    <row r="33" spans="1:24" s="13" customFormat="1">
      <c r="A33" s="10">
        <v>19</v>
      </c>
      <c r="B33" s="19" t="s">
        <v>179</v>
      </c>
      <c r="C33" s="9">
        <v>27</v>
      </c>
      <c r="D33" s="10">
        <v>42</v>
      </c>
      <c r="E33" s="16">
        <v>296.89999999999998</v>
      </c>
      <c r="F33" s="16">
        <v>73.400000000000006</v>
      </c>
      <c r="G33" s="16">
        <v>4.2</v>
      </c>
      <c r="H33" s="16"/>
      <c r="I33" s="16"/>
      <c r="J33" s="278">
        <v>69.2</v>
      </c>
      <c r="K33" s="16">
        <f t="shared" si="0"/>
        <v>223.49999999999997</v>
      </c>
      <c r="L33" s="16">
        <v>223</v>
      </c>
      <c r="M33" s="186"/>
      <c r="N33" s="186"/>
      <c r="O33" s="186"/>
      <c r="P33" s="186"/>
      <c r="Q33" s="186"/>
      <c r="R33" s="187">
        <f t="shared" si="2"/>
        <v>0</v>
      </c>
      <c r="S33" s="16" t="s">
        <v>253</v>
      </c>
      <c r="T33" s="16"/>
      <c r="U33" s="16"/>
      <c r="V33" s="200" t="s">
        <v>250</v>
      </c>
      <c r="W33" s="243" t="s">
        <v>254</v>
      </c>
      <c r="X33" s="251"/>
    </row>
    <row r="34" spans="1:24" s="13" customFormat="1">
      <c r="A34" s="558">
        <v>20</v>
      </c>
      <c r="B34" s="626" t="s">
        <v>126</v>
      </c>
      <c r="C34" s="9">
        <v>27</v>
      </c>
      <c r="D34" s="10">
        <v>41</v>
      </c>
      <c r="E34" s="16">
        <v>145</v>
      </c>
      <c r="F34" s="16">
        <v>42.9</v>
      </c>
      <c r="G34" s="16">
        <v>2.9</v>
      </c>
      <c r="H34" s="16"/>
      <c r="I34" s="16"/>
      <c r="J34" s="278">
        <v>40</v>
      </c>
      <c r="K34" s="16">
        <f t="shared" si="0"/>
        <v>102.1</v>
      </c>
      <c r="L34" s="16"/>
      <c r="M34" s="186">
        <v>86130000</v>
      </c>
      <c r="N34" s="186"/>
      <c r="O34" s="186"/>
      <c r="P34" s="186">
        <v>1347511000</v>
      </c>
      <c r="Q34" s="186"/>
      <c r="R34" s="187">
        <f t="shared" si="2"/>
        <v>1433641000</v>
      </c>
      <c r="S34" s="213" t="s">
        <v>253</v>
      </c>
      <c r="T34" s="16" t="s">
        <v>209</v>
      </c>
      <c r="U34" s="16"/>
      <c r="V34" s="51"/>
      <c r="W34" s="243" t="s">
        <v>254</v>
      </c>
      <c r="X34" s="251"/>
    </row>
    <row r="35" spans="1:24" s="13" customFormat="1">
      <c r="A35" s="558"/>
      <c r="B35" s="626"/>
      <c r="C35" s="9">
        <v>27</v>
      </c>
      <c r="D35" s="10">
        <v>39</v>
      </c>
      <c r="E35" s="16">
        <v>415.1</v>
      </c>
      <c r="F35" s="16">
        <v>65.900000000000006</v>
      </c>
      <c r="G35" s="16">
        <v>4.0999999999999996</v>
      </c>
      <c r="H35" s="16"/>
      <c r="I35" s="16"/>
      <c r="J35" s="278">
        <v>61.8</v>
      </c>
      <c r="K35" s="16">
        <f t="shared" si="0"/>
        <v>349.20000000000005</v>
      </c>
      <c r="L35" s="16"/>
      <c r="M35" s="186">
        <v>121770000</v>
      </c>
      <c r="N35" s="186"/>
      <c r="O35" s="186"/>
      <c r="P35" s="186">
        <v>104835000</v>
      </c>
      <c r="Q35" s="186"/>
      <c r="R35" s="187">
        <f t="shared" si="2"/>
        <v>226605000</v>
      </c>
      <c r="S35" s="213" t="s">
        <v>253</v>
      </c>
      <c r="T35" s="16" t="s">
        <v>209</v>
      </c>
      <c r="U35" s="16"/>
      <c r="V35" s="51"/>
      <c r="W35" s="243" t="s">
        <v>254</v>
      </c>
      <c r="X35" s="251"/>
    </row>
    <row r="36" spans="1:24" s="13" customFormat="1">
      <c r="A36" s="10">
        <v>21</v>
      </c>
      <c r="B36" s="19" t="s">
        <v>124</v>
      </c>
      <c r="C36" s="9">
        <v>27</v>
      </c>
      <c r="D36" s="10">
        <v>40</v>
      </c>
      <c r="E36" s="16">
        <v>756.5</v>
      </c>
      <c r="F36" s="16">
        <v>55.3</v>
      </c>
      <c r="G36" s="16">
        <v>4.0999999999999996</v>
      </c>
      <c r="H36" s="16"/>
      <c r="I36" s="16"/>
      <c r="J36" s="278">
        <v>51.2</v>
      </c>
      <c r="K36" s="16">
        <f t="shared" si="0"/>
        <v>701.2</v>
      </c>
      <c r="L36" s="16"/>
      <c r="M36" s="186">
        <v>121770000</v>
      </c>
      <c r="N36" s="186"/>
      <c r="O36" s="186"/>
      <c r="P36" s="186">
        <v>654089000</v>
      </c>
      <c r="Q36" s="186"/>
      <c r="R36" s="187">
        <f t="shared" si="2"/>
        <v>775859000</v>
      </c>
      <c r="S36" s="213" t="s">
        <v>253</v>
      </c>
      <c r="T36" s="16" t="s">
        <v>209</v>
      </c>
      <c r="U36" s="16"/>
      <c r="V36" s="51"/>
      <c r="W36" s="243" t="s">
        <v>254</v>
      </c>
      <c r="X36" s="251"/>
    </row>
    <row r="37" spans="1:24" s="13" customFormat="1">
      <c r="A37" s="10">
        <v>22</v>
      </c>
      <c r="B37" s="19" t="s">
        <v>70</v>
      </c>
      <c r="C37" s="9">
        <v>27</v>
      </c>
      <c r="D37" s="10">
        <v>48</v>
      </c>
      <c r="E37" s="16"/>
      <c r="F37" s="16"/>
      <c r="G37" s="16"/>
      <c r="H37" s="16"/>
      <c r="I37" s="16"/>
      <c r="J37" s="278"/>
      <c r="K37" s="16">
        <f t="shared" si="0"/>
        <v>0</v>
      </c>
      <c r="L37" s="16"/>
      <c r="M37" s="186"/>
      <c r="N37" s="186"/>
      <c r="O37" s="186"/>
      <c r="P37" s="186"/>
      <c r="Q37" s="186"/>
      <c r="R37" s="187">
        <f t="shared" si="2"/>
        <v>0</v>
      </c>
      <c r="S37" s="16"/>
      <c r="T37" s="16"/>
      <c r="U37" s="16"/>
      <c r="V37" s="51"/>
      <c r="W37" s="243"/>
      <c r="X37" s="251"/>
    </row>
    <row r="38" spans="1:24" s="13" customFormat="1">
      <c r="A38" s="10">
        <v>23</v>
      </c>
      <c r="B38" s="19" t="s">
        <v>123</v>
      </c>
      <c r="C38" s="9">
        <v>27</v>
      </c>
      <c r="D38" s="10">
        <v>38</v>
      </c>
      <c r="E38" s="16">
        <v>270.60000000000002</v>
      </c>
      <c r="F38" s="16">
        <v>47.1</v>
      </c>
      <c r="G38" s="16">
        <v>4.0999999999999996</v>
      </c>
      <c r="H38" s="16"/>
      <c r="I38" s="16"/>
      <c r="J38" s="278">
        <v>43</v>
      </c>
      <c r="K38" s="16">
        <f t="shared" si="0"/>
        <v>223.50000000000003</v>
      </c>
      <c r="L38" s="16"/>
      <c r="M38" s="186">
        <v>121770000</v>
      </c>
      <c r="N38" s="186"/>
      <c r="O38" s="186"/>
      <c r="P38" s="186">
        <v>1182726000</v>
      </c>
      <c r="Q38" s="186"/>
      <c r="R38" s="187">
        <f t="shared" si="2"/>
        <v>1304496000</v>
      </c>
      <c r="S38" s="213" t="s">
        <v>253</v>
      </c>
      <c r="T38" s="16" t="s">
        <v>209</v>
      </c>
      <c r="U38" s="16"/>
      <c r="V38" s="51"/>
      <c r="W38" s="243" t="s">
        <v>254</v>
      </c>
      <c r="X38" s="251"/>
    </row>
    <row r="39" spans="1:24" s="13" customFormat="1">
      <c r="A39" s="10">
        <v>24</v>
      </c>
      <c r="B39" s="19" t="s">
        <v>122</v>
      </c>
      <c r="C39" s="9">
        <v>27</v>
      </c>
      <c r="D39" s="10">
        <v>37</v>
      </c>
      <c r="E39" s="16">
        <v>330.9</v>
      </c>
      <c r="F39" s="16">
        <v>70.099999999999994</v>
      </c>
      <c r="G39" s="16">
        <v>6.3</v>
      </c>
      <c r="H39" s="16"/>
      <c r="I39" s="16"/>
      <c r="J39" s="278">
        <v>63.8</v>
      </c>
      <c r="K39" s="16">
        <f t="shared" si="0"/>
        <v>260.79999999999995</v>
      </c>
      <c r="L39" s="16"/>
      <c r="M39" s="186">
        <v>187110000</v>
      </c>
      <c r="N39" s="186"/>
      <c r="O39" s="186"/>
      <c r="P39" s="186">
        <v>285722000</v>
      </c>
      <c r="Q39" s="186"/>
      <c r="R39" s="187">
        <f t="shared" si="2"/>
        <v>472832000</v>
      </c>
      <c r="S39" s="213" t="s">
        <v>253</v>
      </c>
      <c r="T39" s="16" t="s">
        <v>209</v>
      </c>
      <c r="U39" s="16"/>
      <c r="V39" s="51"/>
      <c r="W39" s="243" t="s">
        <v>254</v>
      </c>
      <c r="X39" s="251"/>
    </row>
    <row r="40" spans="1:24" s="13" customFormat="1">
      <c r="A40" s="10">
        <v>25</v>
      </c>
      <c r="B40" s="19" t="s">
        <v>180</v>
      </c>
      <c r="C40" s="9">
        <v>27</v>
      </c>
      <c r="D40" s="10">
        <v>36</v>
      </c>
      <c r="E40" s="16">
        <v>290.60000000000002</v>
      </c>
      <c r="F40" s="16">
        <v>88.1</v>
      </c>
      <c r="G40" s="16">
        <v>6.6</v>
      </c>
      <c r="H40" s="16"/>
      <c r="I40" s="16"/>
      <c r="J40" s="278">
        <v>81.5</v>
      </c>
      <c r="K40" s="16">
        <f t="shared" si="0"/>
        <v>202.50000000000003</v>
      </c>
      <c r="L40" s="16">
        <v>193</v>
      </c>
      <c r="M40" s="186"/>
      <c r="N40" s="186"/>
      <c r="O40" s="186"/>
      <c r="P40" s="186"/>
      <c r="Q40" s="186"/>
      <c r="R40" s="187">
        <f t="shared" si="2"/>
        <v>0</v>
      </c>
      <c r="S40" s="16" t="s">
        <v>258</v>
      </c>
      <c r="T40" s="16"/>
      <c r="U40" s="16"/>
      <c r="V40" s="200" t="s">
        <v>250</v>
      </c>
      <c r="W40" s="243" t="s">
        <v>254</v>
      </c>
      <c r="X40" s="251"/>
    </row>
    <row r="41" spans="1:24" s="13" customFormat="1">
      <c r="A41" s="10">
        <v>26</v>
      </c>
      <c r="B41" s="19" t="s">
        <v>181</v>
      </c>
      <c r="C41" s="9">
        <v>27</v>
      </c>
      <c r="D41" s="10">
        <v>35</v>
      </c>
      <c r="E41" s="16">
        <v>260.8</v>
      </c>
      <c r="F41" s="16">
        <v>79.900000000000006</v>
      </c>
      <c r="G41" s="16">
        <v>5.9</v>
      </c>
      <c r="H41" s="16"/>
      <c r="I41" s="16"/>
      <c r="J41" s="278">
        <v>74</v>
      </c>
      <c r="K41" s="16">
        <f t="shared" si="0"/>
        <v>180.9</v>
      </c>
      <c r="L41" s="16">
        <v>183</v>
      </c>
      <c r="M41" s="186"/>
      <c r="N41" s="186"/>
      <c r="O41" s="186"/>
      <c r="P41" s="186"/>
      <c r="Q41" s="186"/>
      <c r="R41" s="187">
        <f t="shared" si="2"/>
        <v>0</v>
      </c>
      <c r="S41" s="16" t="s">
        <v>253</v>
      </c>
      <c r="T41" s="16"/>
      <c r="U41" s="16"/>
      <c r="V41" s="200" t="s">
        <v>250</v>
      </c>
      <c r="W41" s="243" t="s">
        <v>254</v>
      </c>
      <c r="X41" s="251"/>
    </row>
    <row r="42" spans="1:24" s="13" customFormat="1">
      <c r="A42" s="10">
        <v>27</v>
      </c>
      <c r="B42" s="19" t="s">
        <v>182</v>
      </c>
      <c r="C42" s="9">
        <v>27</v>
      </c>
      <c r="D42" s="10">
        <v>34</v>
      </c>
      <c r="E42" s="16">
        <v>269.8</v>
      </c>
      <c r="F42" s="16">
        <v>92.3</v>
      </c>
      <c r="G42" s="16">
        <v>7</v>
      </c>
      <c r="H42" s="16"/>
      <c r="I42" s="16"/>
      <c r="J42" s="278">
        <v>85.3</v>
      </c>
      <c r="K42" s="16">
        <f t="shared" si="0"/>
        <v>177.5</v>
      </c>
      <c r="L42" s="16">
        <v>181</v>
      </c>
      <c r="M42" s="186"/>
      <c r="N42" s="186"/>
      <c r="O42" s="186"/>
      <c r="P42" s="186"/>
      <c r="Q42" s="186"/>
      <c r="R42" s="187">
        <f t="shared" si="2"/>
        <v>0</v>
      </c>
      <c r="S42" s="16" t="s">
        <v>253</v>
      </c>
      <c r="T42" s="16"/>
      <c r="U42" s="16"/>
      <c r="V42" s="200" t="s">
        <v>250</v>
      </c>
      <c r="W42" s="243" t="s">
        <v>254</v>
      </c>
      <c r="X42" s="251"/>
    </row>
    <row r="43" spans="1:24" s="232" customFormat="1">
      <c r="A43" s="637">
        <v>28</v>
      </c>
      <c r="B43" s="638" t="s">
        <v>121</v>
      </c>
      <c r="C43" s="219">
        <v>27</v>
      </c>
      <c r="D43" s="219">
        <v>33</v>
      </c>
      <c r="E43" s="223">
        <v>316.10000000000002</v>
      </c>
      <c r="F43" s="223">
        <v>117.9</v>
      </c>
      <c r="G43" s="223">
        <v>8.4</v>
      </c>
      <c r="H43" s="223"/>
      <c r="I43" s="223"/>
      <c r="J43" s="278">
        <v>109.5</v>
      </c>
      <c r="K43" s="223">
        <f t="shared" si="0"/>
        <v>198.20000000000002</v>
      </c>
      <c r="L43" s="223"/>
      <c r="M43" s="224">
        <v>249480000</v>
      </c>
      <c r="N43" s="224"/>
      <c r="O43" s="224">
        <v>900000</v>
      </c>
      <c r="P43" s="224">
        <v>840775000</v>
      </c>
      <c r="Q43" s="224"/>
      <c r="R43" s="225">
        <f t="shared" si="2"/>
        <v>1091155000</v>
      </c>
      <c r="S43" s="213" t="s">
        <v>249</v>
      </c>
      <c r="T43" s="223"/>
      <c r="U43" s="223"/>
      <c r="V43" s="216" t="s">
        <v>250</v>
      </c>
      <c r="W43" s="242" t="s">
        <v>254</v>
      </c>
      <c r="X43" s="227"/>
    </row>
    <row r="44" spans="1:24" s="232" customFormat="1">
      <c r="A44" s="637"/>
      <c r="B44" s="638"/>
      <c r="C44" s="219">
        <v>27</v>
      </c>
      <c r="D44" s="219">
        <v>32</v>
      </c>
      <c r="E44" s="223">
        <v>315.10000000000002</v>
      </c>
      <c r="F44" s="223">
        <v>118.2</v>
      </c>
      <c r="G44" s="223">
        <v>10.1</v>
      </c>
      <c r="H44" s="223"/>
      <c r="I44" s="223"/>
      <c r="J44" s="278">
        <v>108.1</v>
      </c>
      <c r="K44" s="223">
        <f t="shared" si="0"/>
        <v>196.90000000000003</v>
      </c>
      <c r="L44" s="223"/>
      <c r="M44" s="224">
        <v>299970000</v>
      </c>
      <c r="N44" s="224"/>
      <c r="O44" s="224"/>
      <c r="P44" s="224"/>
      <c r="Q44" s="224"/>
      <c r="R44" s="225">
        <f t="shared" si="2"/>
        <v>299970000</v>
      </c>
      <c r="S44" s="213" t="s">
        <v>249</v>
      </c>
      <c r="T44" s="223"/>
      <c r="U44" s="223"/>
      <c r="V44" s="216" t="s">
        <v>250</v>
      </c>
      <c r="W44" s="242"/>
      <c r="X44" s="231"/>
    </row>
    <row r="45" spans="1:24" s="232" customFormat="1">
      <c r="A45" s="637"/>
      <c r="B45" s="638"/>
      <c r="C45" s="219">
        <v>27</v>
      </c>
      <c r="D45" s="219">
        <v>31</v>
      </c>
      <c r="E45" s="223">
        <v>311.39999999999998</v>
      </c>
      <c r="F45" s="223">
        <v>123.2</v>
      </c>
      <c r="G45" s="223">
        <v>11.1</v>
      </c>
      <c r="H45" s="223"/>
      <c r="I45" s="223"/>
      <c r="J45" s="278">
        <v>112.1</v>
      </c>
      <c r="K45" s="223">
        <f t="shared" si="0"/>
        <v>188.2</v>
      </c>
      <c r="L45" s="223"/>
      <c r="M45" s="224">
        <v>362970000</v>
      </c>
      <c r="N45" s="224"/>
      <c r="O45" s="224"/>
      <c r="P45" s="224"/>
      <c r="Q45" s="224"/>
      <c r="R45" s="225">
        <f t="shared" si="2"/>
        <v>362970000</v>
      </c>
      <c r="S45" s="213" t="s">
        <v>249</v>
      </c>
      <c r="T45" s="223"/>
      <c r="U45" s="223"/>
      <c r="V45" s="216" t="s">
        <v>250</v>
      </c>
      <c r="W45" s="242"/>
      <c r="X45" s="231"/>
    </row>
    <row r="46" spans="1:24" s="228" customFormat="1">
      <c r="A46" s="219">
        <v>29</v>
      </c>
      <c r="B46" s="220" t="s">
        <v>120</v>
      </c>
      <c r="C46" s="230">
        <v>27</v>
      </c>
      <c r="D46" s="219">
        <v>30</v>
      </c>
      <c r="E46" s="223">
        <v>252.3</v>
      </c>
      <c r="F46" s="223">
        <v>92.5</v>
      </c>
      <c r="G46" s="223">
        <v>20</v>
      </c>
      <c r="H46" s="223"/>
      <c r="I46" s="223"/>
      <c r="J46" s="278">
        <v>72.5</v>
      </c>
      <c r="K46" s="223">
        <f t="shared" si="0"/>
        <v>159.80000000000001</v>
      </c>
      <c r="L46" s="223"/>
      <c r="M46" s="224">
        <v>654000000</v>
      </c>
      <c r="N46" s="224"/>
      <c r="O46" s="224">
        <v>950000</v>
      </c>
      <c r="P46" s="224">
        <v>759267000</v>
      </c>
      <c r="Q46" s="224"/>
      <c r="R46" s="225">
        <f t="shared" si="2"/>
        <v>1414217000</v>
      </c>
      <c r="S46" s="213" t="s">
        <v>249</v>
      </c>
      <c r="T46" s="223"/>
      <c r="U46" s="223"/>
      <c r="V46" s="216" t="s">
        <v>250</v>
      </c>
      <c r="W46" s="242" t="s">
        <v>254</v>
      </c>
      <c r="X46" s="227"/>
    </row>
    <row r="47" spans="1:24" s="13" customFormat="1">
      <c r="A47" s="10">
        <v>30</v>
      </c>
      <c r="B47" s="19" t="s">
        <v>71</v>
      </c>
      <c r="C47" s="9">
        <v>27</v>
      </c>
      <c r="D47" s="10">
        <v>29</v>
      </c>
      <c r="E47" s="16">
        <v>196.5</v>
      </c>
      <c r="F47" s="16">
        <v>77.099999999999994</v>
      </c>
      <c r="G47" s="16">
        <v>9</v>
      </c>
      <c r="H47" s="16"/>
      <c r="I47" s="16"/>
      <c r="J47" s="278">
        <v>68.099999999999994</v>
      </c>
      <c r="K47" s="16">
        <f t="shared" si="0"/>
        <v>119.4</v>
      </c>
      <c r="L47" s="16"/>
      <c r="M47" s="186"/>
      <c r="N47" s="186"/>
      <c r="O47" s="186"/>
      <c r="P47" s="186"/>
      <c r="Q47" s="186"/>
      <c r="R47" s="187">
        <f t="shared" si="2"/>
        <v>0</v>
      </c>
      <c r="S47" s="16" t="s">
        <v>258</v>
      </c>
      <c r="T47" s="16"/>
      <c r="U47" s="16"/>
      <c r="V47" s="216" t="s">
        <v>250</v>
      </c>
      <c r="W47" s="243" t="s">
        <v>254</v>
      </c>
      <c r="X47" s="251"/>
    </row>
    <row r="48" spans="1:24" s="17" customFormat="1">
      <c r="A48" s="10">
        <v>31</v>
      </c>
      <c r="B48" s="19" t="s">
        <v>72</v>
      </c>
      <c r="C48" s="10">
        <v>27</v>
      </c>
      <c r="D48" s="10">
        <v>28</v>
      </c>
      <c r="E48" s="16">
        <v>189.9</v>
      </c>
      <c r="F48" s="16">
        <v>74.5</v>
      </c>
      <c r="G48" s="16"/>
      <c r="H48" s="16">
        <v>6.3</v>
      </c>
      <c r="I48" s="16"/>
      <c r="J48" s="278">
        <v>68.2</v>
      </c>
      <c r="K48" s="16">
        <f t="shared" si="0"/>
        <v>115.4</v>
      </c>
      <c r="L48" s="16"/>
      <c r="M48" s="186"/>
      <c r="N48" s="186"/>
      <c r="O48" s="186"/>
      <c r="P48" s="186"/>
      <c r="Q48" s="186"/>
      <c r="R48" s="187">
        <f t="shared" si="2"/>
        <v>0</v>
      </c>
      <c r="S48" s="16" t="s">
        <v>253</v>
      </c>
      <c r="T48" s="16"/>
      <c r="U48" s="16"/>
      <c r="V48" s="200" t="s">
        <v>250</v>
      </c>
      <c r="W48" s="243" t="s">
        <v>254</v>
      </c>
      <c r="X48" s="252"/>
    </row>
    <row r="49" spans="1:24" s="228" customFormat="1">
      <c r="A49" s="219">
        <v>32</v>
      </c>
      <c r="B49" s="220" t="s">
        <v>129</v>
      </c>
      <c r="C49" s="230">
        <v>27</v>
      </c>
      <c r="D49" s="219">
        <v>27</v>
      </c>
      <c r="E49" s="223">
        <v>191.4</v>
      </c>
      <c r="F49" s="223">
        <v>77.7</v>
      </c>
      <c r="G49" s="223">
        <v>6.3</v>
      </c>
      <c r="H49" s="223"/>
      <c r="I49" s="223"/>
      <c r="J49" s="278">
        <v>71.400000000000006</v>
      </c>
      <c r="K49" s="223">
        <f t="shared" si="0"/>
        <v>113.7</v>
      </c>
      <c r="L49" s="223"/>
      <c r="M49" s="224">
        <v>187110000</v>
      </c>
      <c r="N49" s="224"/>
      <c r="O49" s="224"/>
      <c r="P49" s="224">
        <v>400574000</v>
      </c>
      <c r="Q49" s="224"/>
      <c r="R49" s="225">
        <f t="shared" si="2"/>
        <v>587684000</v>
      </c>
      <c r="S49" s="213" t="s">
        <v>249</v>
      </c>
      <c r="T49" s="223"/>
      <c r="U49" s="223"/>
      <c r="V49" s="216" t="s">
        <v>250</v>
      </c>
      <c r="W49" s="242" t="s">
        <v>254</v>
      </c>
      <c r="X49" s="227"/>
    </row>
    <row r="50" spans="1:24" s="13" customFormat="1">
      <c r="A50" s="10">
        <v>33</v>
      </c>
      <c r="B50" s="4" t="s">
        <v>54</v>
      </c>
      <c r="C50" s="3">
        <v>27</v>
      </c>
      <c r="D50" s="3">
        <v>49</v>
      </c>
      <c r="E50" s="5">
        <v>189.8</v>
      </c>
      <c r="F50" s="5">
        <v>77.400000000000006</v>
      </c>
      <c r="G50" s="5">
        <v>6.3</v>
      </c>
      <c r="H50" s="5"/>
      <c r="I50" s="5"/>
      <c r="J50" s="279">
        <v>71.099999999999994</v>
      </c>
      <c r="K50" s="5">
        <f>E50-F50</f>
        <v>112.4</v>
      </c>
      <c r="L50" s="248">
        <v>113</v>
      </c>
      <c r="M50" s="187"/>
      <c r="N50" s="187"/>
      <c r="O50" s="187"/>
      <c r="P50" s="187"/>
      <c r="Q50" s="187"/>
      <c r="R50" s="187">
        <f t="shared" si="2"/>
        <v>0</v>
      </c>
      <c r="S50" s="16" t="s">
        <v>253</v>
      </c>
      <c r="T50" s="16"/>
      <c r="U50" s="16"/>
      <c r="V50" s="200" t="s">
        <v>250</v>
      </c>
      <c r="W50" s="243" t="s">
        <v>254</v>
      </c>
      <c r="X50" s="251"/>
    </row>
    <row r="51" spans="1:24" s="13" customFormat="1">
      <c r="A51" s="10">
        <v>34</v>
      </c>
      <c r="B51" s="4" t="s">
        <v>130</v>
      </c>
      <c r="C51" s="9">
        <v>27</v>
      </c>
      <c r="D51" s="10">
        <v>50</v>
      </c>
      <c r="E51" s="16">
        <v>187.5</v>
      </c>
      <c r="F51" s="16">
        <v>79.099999999999994</v>
      </c>
      <c r="G51" s="16">
        <v>6.3</v>
      </c>
      <c r="H51" s="16"/>
      <c r="I51" s="16"/>
      <c r="J51" s="278">
        <v>72.8</v>
      </c>
      <c r="K51" s="16">
        <f t="shared" si="0"/>
        <v>108.4</v>
      </c>
      <c r="L51" s="16"/>
      <c r="M51" s="186"/>
      <c r="N51" s="186"/>
      <c r="O51" s="186"/>
      <c r="P51" s="186"/>
      <c r="Q51" s="186"/>
      <c r="R51" s="187">
        <f t="shared" si="2"/>
        <v>0</v>
      </c>
      <c r="S51" s="16" t="s">
        <v>253</v>
      </c>
      <c r="T51" s="16"/>
      <c r="U51" s="16"/>
      <c r="V51" s="200" t="s">
        <v>250</v>
      </c>
      <c r="W51" s="243" t="s">
        <v>254</v>
      </c>
      <c r="X51" s="251"/>
    </row>
    <row r="52" spans="1:24" s="17" customFormat="1">
      <c r="A52" s="10">
        <v>35</v>
      </c>
      <c r="B52" s="19" t="s">
        <v>73</v>
      </c>
      <c r="C52" s="10">
        <v>27</v>
      </c>
      <c r="D52" s="10">
        <v>51</v>
      </c>
      <c r="E52" s="16">
        <v>186.8</v>
      </c>
      <c r="F52" s="16">
        <v>80.2</v>
      </c>
      <c r="G52" s="16">
        <v>6.3</v>
      </c>
      <c r="H52" s="16"/>
      <c r="I52" s="16"/>
      <c r="J52" s="278">
        <v>73.900000000000006</v>
      </c>
      <c r="K52" s="16">
        <f t="shared" si="0"/>
        <v>106.60000000000001</v>
      </c>
      <c r="L52" s="16"/>
      <c r="M52" s="186"/>
      <c r="N52" s="186"/>
      <c r="O52" s="186"/>
      <c r="P52" s="186"/>
      <c r="Q52" s="186"/>
      <c r="R52" s="187">
        <f t="shared" si="2"/>
        <v>0</v>
      </c>
      <c r="S52" s="16" t="s">
        <v>253</v>
      </c>
      <c r="T52" s="16"/>
      <c r="U52" s="16"/>
      <c r="V52" s="200" t="s">
        <v>250</v>
      </c>
      <c r="W52" s="243" t="s">
        <v>254</v>
      </c>
      <c r="X52" s="252"/>
    </row>
    <row r="53" spans="1:24" s="15" customFormat="1" ht="31.2">
      <c r="A53" s="29">
        <v>36</v>
      </c>
      <c r="B53" s="35" t="s">
        <v>74</v>
      </c>
      <c r="C53" s="29">
        <v>27</v>
      </c>
      <c r="D53" s="29">
        <v>17</v>
      </c>
      <c r="E53" s="25"/>
      <c r="F53" s="25"/>
      <c r="G53" s="25"/>
      <c r="H53" s="25"/>
      <c r="I53" s="25"/>
      <c r="J53" s="278"/>
      <c r="K53" s="25">
        <f t="shared" si="0"/>
        <v>0</v>
      </c>
      <c r="L53" s="25"/>
      <c r="M53" s="185"/>
      <c r="N53" s="185"/>
      <c r="O53" s="185"/>
      <c r="P53" s="185"/>
      <c r="Q53" s="185"/>
      <c r="R53" s="184">
        <f t="shared" si="2"/>
        <v>0</v>
      </c>
      <c r="S53" s="25"/>
      <c r="T53" s="25"/>
      <c r="U53" s="25"/>
      <c r="V53" s="49"/>
      <c r="W53" s="181"/>
      <c r="X53" s="180"/>
    </row>
    <row r="54" spans="1:24" s="13" customFormat="1">
      <c r="A54" s="558">
        <v>37</v>
      </c>
      <c r="B54" s="626" t="s">
        <v>75</v>
      </c>
      <c r="C54" s="9">
        <v>27</v>
      </c>
      <c r="D54" s="10">
        <v>52</v>
      </c>
      <c r="E54" s="16">
        <v>571.29999999999995</v>
      </c>
      <c r="F54" s="16">
        <v>196.7</v>
      </c>
      <c r="G54" s="16"/>
      <c r="H54" s="16"/>
      <c r="I54" s="16"/>
      <c r="J54" s="278">
        <v>196.7</v>
      </c>
      <c r="K54" s="16">
        <f t="shared" si="0"/>
        <v>374.59999999999997</v>
      </c>
      <c r="L54" s="16"/>
      <c r="M54" s="186"/>
      <c r="N54" s="186"/>
      <c r="O54" s="186"/>
      <c r="P54" s="186"/>
      <c r="Q54" s="186"/>
      <c r="R54" s="187">
        <f t="shared" si="2"/>
        <v>0</v>
      </c>
      <c r="S54" s="16" t="s">
        <v>253</v>
      </c>
      <c r="T54" s="16"/>
      <c r="U54" s="16"/>
      <c r="V54" s="200" t="s">
        <v>250</v>
      </c>
      <c r="W54" s="243" t="s">
        <v>254</v>
      </c>
      <c r="X54" s="251"/>
    </row>
    <row r="55" spans="1:24" s="13" customFormat="1">
      <c r="A55" s="558"/>
      <c r="B55" s="626"/>
      <c r="C55" s="9">
        <v>27</v>
      </c>
      <c r="D55" s="10">
        <v>53</v>
      </c>
      <c r="E55" s="16">
        <v>368.6</v>
      </c>
      <c r="F55" s="16">
        <v>84</v>
      </c>
      <c r="G55" s="16"/>
      <c r="H55" s="16"/>
      <c r="I55" s="16"/>
      <c r="J55" s="278">
        <v>84</v>
      </c>
      <c r="K55" s="16">
        <f t="shared" si="0"/>
        <v>284.60000000000002</v>
      </c>
      <c r="L55" s="16"/>
      <c r="M55" s="186"/>
      <c r="N55" s="186"/>
      <c r="O55" s="186"/>
      <c r="P55" s="186"/>
      <c r="Q55" s="186"/>
      <c r="R55" s="187">
        <f t="shared" si="2"/>
        <v>0</v>
      </c>
      <c r="S55" s="16"/>
      <c r="T55" s="16"/>
      <c r="U55" s="16"/>
      <c r="V55" s="51"/>
      <c r="W55" s="243"/>
      <c r="X55" s="251"/>
    </row>
    <row r="56" spans="1:24" s="13" customFormat="1">
      <c r="A56" s="558"/>
      <c r="B56" s="626"/>
      <c r="C56" s="9">
        <v>27</v>
      </c>
      <c r="D56" s="10">
        <v>55</v>
      </c>
      <c r="E56" s="16">
        <v>353.5</v>
      </c>
      <c r="F56" s="16">
        <v>85.4</v>
      </c>
      <c r="G56" s="16">
        <v>1.3</v>
      </c>
      <c r="H56" s="16"/>
      <c r="I56" s="16"/>
      <c r="J56" s="278">
        <v>84.1</v>
      </c>
      <c r="K56" s="16">
        <f t="shared" si="0"/>
        <v>268.10000000000002</v>
      </c>
      <c r="L56" s="16"/>
      <c r="M56" s="186"/>
      <c r="N56" s="186"/>
      <c r="O56" s="186"/>
      <c r="P56" s="186"/>
      <c r="Q56" s="186"/>
      <c r="R56" s="187">
        <f t="shared" si="2"/>
        <v>0</v>
      </c>
      <c r="S56" s="16"/>
      <c r="T56" s="16"/>
      <c r="U56" s="16"/>
      <c r="V56" s="51"/>
      <c r="W56" s="243"/>
      <c r="X56" s="251"/>
    </row>
    <row r="57" spans="1:24" s="13" customFormat="1">
      <c r="A57" s="558"/>
      <c r="B57" s="626"/>
      <c r="C57" s="9">
        <v>27</v>
      </c>
      <c r="D57" s="10">
        <v>56</v>
      </c>
      <c r="E57" s="16">
        <v>379.2</v>
      </c>
      <c r="F57" s="16">
        <v>92.5</v>
      </c>
      <c r="G57" s="16">
        <v>0.9</v>
      </c>
      <c r="H57" s="16"/>
      <c r="I57" s="16"/>
      <c r="J57" s="278">
        <v>91.6</v>
      </c>
      <c r="K57" s="16">
        <f t="shared" si="0"/>
        <v>286.7</v>
      </c>
      <c r="L57" s="10"/>
      <c r="M57" s="186"/>
      <c r="N57" s="186"/>
      <c r="O57" s="186"/>
      <c r="P57" s="186"/>
      <c r="Q57" s="186"/>
      <c r="R57" s="187">
        <f t="shared" si="2"/>
        <v>0</v>
      </c>
      <c r="S57" s="10"/>
      <c r="T57" s="10"/>
      <c r="U57" s="10"/>
      <c r="V57" s="77"/>
      <c r="W57" s="251"/>
      <c r="X57" s="243" t="s">
        <v>128</v>
      </c>
    </row>
    <row r="58" spans="1:24">
      <c r="A58" s="29">
        <v>38</v>
      </c>
      <c r="B58" s="35" t="s">
        <v>76</v>
      </c>
      <c r="C58" s="27">
        <v>27</v>
      </c>
      <c r="D58" s="29">
        <v>54</v>
      </c>
      <c r="E58" s="25"/>
      <c r="F58" s="25"/>
      <c r="G58" s="25"/>
      <c r="H58" s="25"/>
      <c r="I58" s="25"/>
      <c r="J58" s="278"/>
      <c r="K58" s="25">
        <f t="shared" si="0"/>
        <v>0</v>
      </c>
      <c r="L58" s="25"/>
      <c r="M58" s="185"/>
      <c r="N58" s="185"/>
      <c r="O58" s="185"/>
      <c r="P58" s="185"/>
      <c r="Q58" s="185"/>
      <c r="R58" s="184">
        <f t="shared" si="2"/>
        <v>0</v>
      </c>
      <c r="S58" s="25"/>
      <c r="T58" s="25"/>
      <c r="U58" s="25"/>
      <c r="V58" s="49"/>
      <c r="W58" s="181"/>
      <c r="X58" s="179"/>
    </row>
    <row r="59" spans="1:24" s="228" customFormat="1">
      <c r="A59" s="219">
        <v>39</v>
      </c>
      <c r="B59" s="220" t="s">
        <v>77</v>
      </c>
      <c r="C59" s="219">
        <v>27</v>
      </c>
      <c r="D59" s="219">
        <v>57</v>
      </c>
      <c r="E59" s="223">
        <v>307.10000000000002</v>
      </c>
      <c r="F59" s="223">
        <v>74.3</v>
      </c>
      <c r="G59" s="223">
        <v>7.3</v>
      </c>
      <c r="H59" s="223"/>
      <c r="I59" s="223"/>
      <c r="J59" s="278">
        <v>67</v>
      </c>
      <c r="K59" s="223">
        <f t="shared" si="0"/>
        <v>232.8</v>
      </c>
      <c r="L59" s="223"/>
      <c r="M59" s="224">
        <v>216810000</v>
      </c>
      <c r="N59" s="224"/>
      <c r="O59" s="224">
        <v>244000</v>
      </c>
      <c r="P59" s="224">
        <v>5853000</v>
      </c>
      <c r="Q59" s="224"/>
      <c r="R59" s="225">
        <f t="shared" si="2"/>
        <v>222907000</v>
      </c>
      <c r="S59" s="213" t="s">
        <v>249</v>
      </c>
      <c r="T59" s="223"/>
      <c r="U59" s="223"/>
      <c r="V59" s="216" t="s">
        <v>250</v>
      </c>
      <c r="W59" s="242" t="s">
        <v>254</v>
      </c>
      <c r="X59" s="227"/>
    </row>
    <row r="60" spans="1:24" s="13" customFormat="1">
      <c r="A60" s="10">
        <v>40</v>
      </c>
      <c r="B60" s="19" t="s">
        <v>78</v>
      </c>
      <c r="C60" s="9">
        <v>27</v>
      </c>
      <c r="D60" s="10">
        <v>60</v>
      </c>
      <c r="E60" s="16"/>
      <c r="F60" s="16">
        <v>78.400000000000006</v>
      </c>
      <c r="G60" s="16">
        <v>78.400000000000006</v>
      </c>
      <c r="H60" s="16"/>
      <c r="I60" s="16"/>
      <c r="J60" s="278"/>
      <c r="K60" s="16">
        <f t="shared" si="0"/>
        <v>-78.400000000000006</v>
      </c>
      <c r="L60" s="16"/>
      <c r="M60" s="186"/>
      <c r="N60" s="186"/>
      <c r="O60" s="186"/>
      <c r="P60" s="186"/>
      <c r="Q60" s="186"/>
      <c r="R60" s="187">
        <f t="shared" si="2"/>
        <v>0</v>
      </c>
      <c r="S60" s="16" t="s">
        <v>258</v>
      </c>
      <c r="T60" s="16" t="s">
        <v>209</v>
      </c>
      <c r="U60" s="16"/>
      <c r="V60" s="51"/>
      <c r="W60" s="243"/>
      <c r="X60" s="251"/>
    </row>
    <row r="61" spans="1:24" s="202" customFormat="1">
      <c r="A61" s="196">
        <v>41</v>
      </c>
      <c r="B61" s="197" t="s">
        <v>79</v>
      </c>
      <c r="C61" s="203">
        <v>27</v>
      </c>
      <c r="D61" s="196">
        <v>25</v>
      </c>
      <c r="E61" s="195">
        <v>287.5</v>
      </c>
      <c r="F61" s="195">
        <v>76.7</v>
      </c>
      <c r="G61" s="195">
        <v>76.7</v>
      </c>
      <c r="H61" s="195"/>
      <c r="I61" s="195"/>
      <c r="J61" s="280"/>
      <c r="K61" s="195">
        <f t="shared" si="0"/>
        <v>210.8</v>
      </c>
      <c r="L61" s="195"/>
      <c r="M61" s="198">
        <v>2277990000</v>
      </c>
      <c r="N61" s="198"/>
      <c r="O61" s="198"/>
      <c r="P61" s="198">
        <v>74040000</v>
      </c>
      <c r="Q61" s="198"/>
      <c r="R61" s="199">
        <f t="shared" si="2"/>
        <v>2352030000</v>
      </c>
      <c r="S61" s="195" t="s">
        <v>243</v>
      </c>
      <c r="T61" s="195" t="s">
        <v>209</v>
      </c>
      <c r="U61" s="195"/>
      <c r="V61" s="200"/>
      <c r="W61" s="209"/>
      <c r="X61" s="201"/>
    </row>
    <row r="62" spans="1:24" s="202" customFormat="1">
      <c r="A62" s="196">
        <v>42</v>
      </c>
      <c r="B62" s="197" t="s">
        <v>80</v>
      </c>
      <c r="C62" s="203">
        <v>27</v>
      </c>
      <c r="D62" s="196">
        <v>61</v>
      </c>
      <c r="E62" s="195">
        <v>286.39999999999998</v>
      </c>
      <c r="F62" s="195">
        <v>84.9</v>
      </c>
      <c r="G62" s="195">
        <v>84.9</v>
      </c>
      <c r="H62" s="195"/>
      <c r="I62" s="195"/>
      <c r="J62" s="280"/>
      <c r="K62" s="195">
        <f t="shared" si="0"/>
        <v>201.49999999999997</v>
      </c>
      <c r="L62" s="195"/>
      <c r="M62" s="198">
        <v>2521530000</v>
      </c>
      <c r="N62" s="198"/>
      <c r="O62" s="198">
        <v>2480000</v>
      </c>
      <c r="P62" s="198">
        <v>752710000</v>
      </c>
      <c r="Q62" s="198"/>
      <c r="R62" s="199">
        <f t="shared" si="2"/>
        <v>3276720000</v>
      </c>
      <c r="S62" s="195" t="s">
        <v>256</v>
      </c>
      <c r="T62" s="195"/>
      <c r="U62" s="195" t="s">
        <v>209</v>
      </c>
      <c r="V62" s="200"/>
      <c r="W62" s="209"/>
      <c r="X62" s="201"/>
    </row>
    <row r="63" spans="1:24" s="228" customFormat="1" ht="31.2">
      <c r="A63" s="219">
        <v>43</v>
      </c>
      <c r="B63" s="220" t="s">
        <v>185</v>
      </c>
      <c r="C63" s="221">
        <v>27</v>
      </c>
      <c r="D63" s="221">
        <v>62</v>
      </c>
      <c r="E63" s="222">
        <v>285</v>
      </c>
      <c r="F63" s="222">
        <v>96.2</v>
      </c>
      <c r="G63" s="222">
        <v>95.3</v>
      </c>
      <c r="H63" s="222"/>
      <c r="I63" s="222"/>
      <c r="J63" s="279">
        <v>0.9</v>
      </c>
      <c r="K63" s="222">
        <f>E63-F63</f>
        <v>188.8</v>
      </c>
      <c r="L63" s="223">
        <v>189.4</v>
      </c>
      <c r="M63" s="224">
        <v>2791800000</v>
      </c>
      <c r="N63" s="224"/>
      <c r="O63" s="224"/>
      <c r="P63" s="224">
        <v>937241389</v>
      </c>
      <c r="Q63" s="224"/>
      <c r="R63" s="225">
        <f t="shared" si="2"/>
        <v>3729041389</v>
      </c>
      <c r="S63" s="213" t="s">
        <v>249</v>
      </c>
      <c r="T63" s="213"/>
      <c r="U63" s="213"/>
      <c r="V63" s="216" t="s">
        <v>250</v>
      </c>
      <c r="W63" s="242"/>
      <c r="X63" s="227"/>
    </row>
    <row r="64" spans="1:24" s="232" customFormat="1">
      <c r="A64" s="219">
        <v>44</v>
      </c>
      <c r="B64" s="220" t="s">
        <v>81</v>
      </c>
      <c r="C64" s="219">
        <v>27</v>
      </c>
      <c r="D64" s="219">
        <v>63</v>
      </c>
      <c r="E64" s="223">
        <v>287.5</v>
      </c>
      <c r="F64" s="223">
        <v>111.7</v>
      </c>
      <c r="G64" s="223">
        <v>54.7</v>
      </c>
      <c r="H64" s="223"/>
      <c r="I64" s="223"/>
      <c r="J64" s="278">
        <v>57</v>
      </c>
      <c r="K64" s="223">
        <f t="shared" si="0"/>
        <v>175.8</v>
      </c>
      <c r="L64" s="223"/>
      <c r="M64" s="224">
        <v>1624590000</v>
      </c>
      <c r="N64" s="224"/>
      <c r="O64" s="224">
        <v>1541000</v>
      </c>
      <c r="P64" s="224">
        <v>703620000</v>
      </c>
      <c r="Q64" s="224"/>
      <c r="R64" s="225">
        <f t="shared" si="2"/>
        <v>2329751000</v>
      </c>
      <c r="S64" s="213" t="s">
        <v>249</v>
      </c>
      <c r="T64" s="223"/>
      <c r="U64" s="223"/>
      <c r="V64" s="216" t="s">
        <v>250</v>
      </c>
      <c r="W64" s="242" t="s">
        <v>254</v>
      </c>
      <c r="X64" s="231"/>
    </row>
    <row r="65" spans="1:24" s="228" customFormat="1">
      <c r="A65" s="219">
        <v>45</v>
      </c>
      <c r="B65" s="220" t="s">
        <v>125</v>
      </c>
      <c r="C65" s="230">
        <v>27</v>
      </c>
      <c r="D65" s="219">
        <v>64</v>
      </c>
      <c r="E65" s="223">
        <v>294.89999999999998</v>
      </c>
      <c r="F65" s="223">
        <v>127.8</v>
      </c>
      <c r="G65" s="223">
        <v>120</v>
      </c>
      <c r="H65" s="223">
        <v>4.4000000000000004</v>
      </c>
      <c r="I65" s="223"/>
      <c r="J65" s="278">
        <v>3.4</v>
      </c>
      <c r="K65" s="223">
        <f t="shared" si="0"/>
        <v>167.09999999999997</v>
      </c>
      <c r="L65" s="223"/>
      <c r="M65" s="224">
        <v>3297052000</v>
      </c>
      <c r="N65" s="224"/>
      <c r="O65" s="224"/>
      <c r="P65" s="224">
        <v>1106759000</v>
      </c>
      <c r="Q65" s="224"/>
      <c r="R65" s="225">
        <f t="shared" si="2"/>
        <v>4403811000</v>
      </c>
      <c r="S65" s="213" t="s">
        <v>249</v>
      </c>
      <c r="T65" s="223"/>
      <c r="U65" s="223"/>
      <c r="V65" s="216" t="s">
        <v>250</v>
      </c>
      <c r="W65" s="242"/>
      <c r="X65" s="227"/>
    </row>
    <row r="66" spans="1:24" s="13" customFormat="1">
      <c r="A66" s="10">
        <v>46</v>
      </c>
      <c r="B66" s="19" t="s">
        <v>131</v>
      </c>
      <c r="C66" s="9">
        <v>27</v>
      </c>
      <c r="D66" s="10">
        <v>65</v>
      </c>
      <c r="E66" s="16">
        <v>305.5</v>
      </c>
      <c r="F66" s="16">
        <v>148.5</v>
      </c>
      <c r="G66" s="16">
        <v>143.1</v>
      </c>
      <c r="H66" s="16"/>
      <c r="I66" s="16"/>
      <c r="J66" s="278">
        <v>5.4</v>
      </c>
      <c r="K66" s="16">
        <f t="shared" si="0"/>
        <v>157</v>
      </c>
      <c r="L66" s="16"/>
      <c r="M66" s="186"/>
      <c r="N66" s="186"/>
      <c r="O66" s="186"/>
      <c r="P66" s="186"/>
      <c r="Q66" s="186"/>
      <c r="R66" s="187">
        <f t="shared" si="2"/>
        <v>0</v>
      </c>
      <c r="S66" s="213" t="s">
        <v>257</v>
      </c>
      <c r="T66" s="16"/>
      <c r="U66" s="16"/>
      <c r="V66" s="51"/>
      <c r="W66" s="243"/>
      <c r="X66" s="251"/>
    </row>
    <row r="67" spans="1:24" s="17" customFormat="1">
      <c r="A67" s="10">
        <v>47</v>
      </c>
      <c r="B67" s="19" t="s">
        <v>82</v>
      </c>
      <c r="C67" s="10">
        <v>27</v>
      </c>
      <c r="D67" s="10">
        <v>24</v>
      </c>
      <c r="E67" s="16">
        <v>296.39999999999998</v>
      </c>
      <c r="F67" s="16">
        <v>168.8</v>
      </c>
      <c r="G67" s="16">
        <v>80</v>
      </c>
      <c r="H67" s="16">
        <v>24</v>
      </c>
      <c r="I67" s="16"/>
      <c r="J67" s="278">
        <v>64.8</v>
      </c>
      <c r="K67" s="16">
        <f t="shared" si="0"/>
        <v>127.59999999999997</v>
      </c>
      <c r="L67" s="16"/>
      <c r="M67" s="186">
        <v>2376000000</v>
      </c>
      <c r="N67" s="186">
        <v>1920000</v>
      </c>
      <c r="O67" s="186">
        <v>17205000</v>
      </c>
      <c r="P67" s="186">
        <v>16754000</v>
      </c>
      <c r="Q67" s="186"/>
      <c r="R67" s="187">
        <f t="shared" si="2"/>
        <v>2411879000</v>
      </c>
      <c r="S67" s="16" t="s">
        <v>253</v>
      </c>
      <c r="T67" s="16" t="s">
        <v>209</v>
      </c>
      <c r="U67" s="16"/>
      <c r="V67" s="51"/>
      <c r="W67" s="243" t="s">
        <v>254</v>
      </c>
      <c r="X67" s="252"/>
    </row>
    <row r="68" spans="1:24" s="202" customFormat="1">
      <c r="A68" s="196">
        <v>48</v>
      </c>
      <c r="B68" s="197" t="s">
        <v>245</v>
      </c>
      <c r="C68" s="203">
        <v>27</v>
      </c>
      <c r="D68" s="196">
        <v>66</v>
      </c>
      <c r="E68" s="195"/>
      <c r="F68" s="195">
        <v>120</v>
      </c>
      <c r="G68" s="195"/>
      <c r="H68" s="195"/>
      <c r="I68" s="195"/>
      <c r="J68" s="280"/>
      <c r="K68" s="195">
        <f t="shared" si="0"/>
        <v>-120</v>
      </c>
      <c r="L68" s="195"/>
      <c r="M68" s="198">
        <v>3267000000</v>
      </c>
      <c r="N68" s="198"/>
      <c r="O68" s="198"/>
      <c r="P68" s="198">
        <v>66059000</v>
      </c>
      <c r="Q68" s="198"/>
      <c r="R68" s="199">
        <f t="shared" si="2"/>
        <v>3333059000</v>
      </c>
      <c r="S68" s="195" t="s">
        <v>247</v>
      </c>
      <c r="T68" s="195" t="s">
        <v>209</v>
      </c>
      <c r="U68" s="195"/>
      <c r="V68" s="200"/>
      <c r="W68" s="209"/>
      <c r="X68" s="201"/>
    </row>
    <row r="69" spans="1:24" s="202" customFormat="1">
      <c r="A69" s="196">
        <v>49</v>
      </c>
      <c r="B69" s="197" t="s">
        <v>246</v>
      </c>
      <c r="C69" s="203">
        <v>27</v>
      </c>
      <c r="D69" s="196">
        <v>264</v>
      </c>
      <c r="E69" s="195"/>
      <c r="F69" s="195">
        <v>120</v>
      </c>
      <c r="G69" s="195"/>
      <c r="H69" s="195"/>
      <c r="I69" s="195"/>
      <c r="J69" s="280"/>
      <c r="K69" s="195">
        <f t="shared" si="0"/>
        <v>-120</v>
      </c>
      <c r="L69" s="195"/>
      <c r="M69" s="198">
        <v>3267000000</v>
      </c>
      <c r="N69" s="198"/>
      <c r="O69" s="198"/>
      <c r="P69" s="198">
        <v>66059000</v>
      </c>
      <c r="Q69" s="198"/>
      <c r="R69" s="199">
        <f t="shared" si="2"/>
        <v>3333059000</v>
      </c>
      <c r="S69" s="195" t="s">
        <v>247</v>
      </c>
      <c r="T69" s="195" t="s">
        <v>209</v>
      </c>
      <c r="U69" s="195"/>
      <c r="V69" s="200"/>
      <c r="W69" s="209"/>
      <c r="X69" s="201"/>
    </row>
    <row r="70" spans="1:24" s="202" customFormat="1">
      <c r="A70" s="196">
        <v>50</v>
      </c>
      <c r="B70" s="197" t="s">
        <v>85</v>
      </c>
      <c r="C70" s="206">
        <v>27</v>
      </c>
      <c r="D70" s="206">
        <v>67</v>
      </c>
      <c r="E70" s="204">
        <v>3655.9</v>
      </c>
      <c r="F70" s="204">
        <v>2918</v>
      </c>
      <c r="G70" s="204">
        <v>0</v>
      </c>
      <c r="H70" s="204">
        <v>0</v>
      </c>
      <c r="I70" s="204">
        <v>2918</v>
      </c>
      <c r="J70" s="282">
        <v>655.9</v>
      </c>
      <c r="K70" s="204">
        <f>E70-F70</f>
        <v>737.90000000000009</v>
      </c>
      <c r="L70" s="195" t="s">
        <v>86</v>
      </c>
      <c r="M70" s="198">
        <v>26352651000</v>
      </c>
      <c r="N70" s="198"/>
      <c r="O70" s="198">
        <v>91444000</v>
      </c>
      <c r="P70" s="198"/>
      <c r="Q70" s="198"/>
      <c r="R70" s="199">
        <f t="shared" si="2"/>
        <v>26444095000</v>
      </c>
      <c r="S70" s="195" t="s">
        <v>247</v>
      </c>
      <c r="T70" s="195" t="s">
        <v>209</v>
      </c>
      <c r="U70" s="195"/>
      <c r="V70" s="200"/>
      <c r="W70" s="209"/>
      <c r="X70" s="201"/>
    </row>
    <row r="71" spans="1:24" ht="31.2">
      <c r="A71" s="29">
        <v>51</v>
      </c>
      <c r="B71" s="35" t="s">
        <v>87</v>
      </c>
      <c r="C71" s="27">
        <v>27</v>
      </c>
      <c r="D71" s="29">
        <v>68</v>
      </c>
      <c r="E71" s="25"/>
      <c r="F71" s="25"/>
      <c r="G71" s="25"/>
      <c r="H71" s="25"/>
      <c r="I71" s="25"/>
      <c r="J71" s="278"/>
      <c r="K71" s="25">
        <f t="shared" si="0"/>
        <v>0</v>
      </c>
      <c r="L71" s="25"/>
      <c r="M71" s="185"/>
      <c r="N71" s="185"/>
      <c r="O71" s="185"/>
      <c r="P71" s="185"/>
      <c r="Q71" s="185"/>
      <c r="R71" s="184">
        <f t="shared" si="2"/>
        <v>0</v>
      </c>
      <c r="S71" s="25"/>
      <c r="T71" s="25"/>
      <c r="U71" s="25"/>
      <c r="V71" s="49"/>
      <c r="W71" s="181"/>
      <c r="X71" s="179"/>
    </row>
    <row r="72" spans="1:24" s="13" customFormat="1">
      <c r="A72" s="558">
        <v>52</v>
      </c>
      <c r="B72" s="626" t="s">
        <v>88</v>
      </c>
      <c r="C72" s="9">
        <v>27</v>
      </c>
      <c r="D72" s="10">
        <v>69</v>
      </c>
      <c r="E72" s="16">
        <v>393.1</v>
      </c>
      <c r="F72" s="16">
        <v>393.1</v>
      </c>
      <c r="G72" s="16">
        <v>200</v>
      </c>
      <c r="H72" s="16"/>
      <c r="I72" s="16"/>
      <c r="J72" s="278">
        <v>193.1</v>
      </c>
      <c r="K72" s="16">
        <f t="shared" si="0"/>
        <v>0</v>
      </c>
      <c r="L72" s="16"/>
      <c r="M72" s="186"/>
      <c r="N72" s="186"/>
      <c r="O72" s="186"/>
      <c r="P72" s="186"/>
      <c r="Q72" s="186"/>
      <c r="R72" s="187">
        <f t="shared" si="2"/>
        <v>0</v>
      </c>
      <c r="S72" s="16"/>
      <c r="T72" s="16"/>
      <c r="U72" s="16"/>
      <c r="V72" s="51"/>
      <c r="W72" s="243"/>
      <c r="X72" s="251"/>
    </row>
    <row r="73" spans="1:24" s="13" customFormat="1">
      <c r="A73" s="558"/>
      <c r="B73" s="626"/>
      <c r="C73" s="9">
        <v>26</v>
      </c>
      <c r="D73" s="10">
        <v>22</v>
      </c>
      <c r="E73" s="16">
        <v>176</v>
      </c>
      <c r="F73" s="16">
        <v>99.3</v>
      </c>
      <c r="G73" s="16">
        <v>40</v>
      </c>
      <c r="H73" s="16"/>
      <c r="I73" s="16"/>
      <c r="J73" s="278">
        <v>59.3</v>
      </c>
      <c r="K73" s="16">
        <f t="shared" si="0"/>
        <v>76.7</v>
      </c>
      <c r="L73" s="16"/>
      <c r="M73" s="186"/>
      <c r="N73" s="186"/>
      <c r="O73" s="186"/>
      <c r="P73" s="186"/>
      <c r="Q73" s="186"/>
      <c r="R73" s="187">
        <f t="shared" si="2"/>
        <v>0</v>
      </c>
      <c r="S73" s="16" t="s">
        <v>253</v>
      </c>
      <c r="T73" s="16"/>
      <c r="U73" s="16"/>
      <c r="V73" s="200" t="s">
        <v>250</v>
      </c>
      <c r="W73" s="243" t="s">
        <v>254</v>
      </c>
      <c r="X73" s="251"/>
    </row>
    <row r="74" spans="1:24" s="13" customFormat="1">
      <c r="A74" s="558">
        <v>53</v>
      </c>
      <c r="B74" s="626" t="s">
        <v>132</v>
      </c>
      <c r="C74" s="10">
        <v>27</v>
      </c>
      <c r="D74" s="10">
        <v>265</v>
      </c>
      <c r="E74" s="16">
        <v>438.4</v>
      </c>
      <c r="F74" s="16">
        <v>432.9</v>
      </c>
      <c r="G74" s="16">
        <v>200</v>
      </c>
      <c r="H74" s="16"/>
      <c r="I74" s="16"/>
      <c r="J74" s="278">
        <v>232.9</v>
      </c>
      <c r="K74" s="16">
        <f t="shared" si="0"/>
        <v>5.5</v>
      </c>
      <c r="L74" s="16" t="s">
        <v>133</v>
      </c>
      <c r="M74" s="186"/>
      <c r="N74" s="186"/>
      <c r="O74" s="186"/>
      <c r="P74" s="186"/>
      <c r="Q74" s="186"/>
      <c r="R74" s="187">
        <f t="shared" si="2"/>
        <v>0</v>
      </c>
      <c r="S74" s="16" t="s">
        <v>253</v>
      </c>
      <c r="T74" s="16"/>
      <c r="U74" s="16"/>
      <c r="V74" s="200" t="s">
        <v>250</v>
      </c>
      <c r="W74" s="243" t="s">
        <v>254</v>
      </c>
      <c r="X74" s="251"/>
    </row>
    <row r="75" spans="1:24" s="13" customFormat="1">
      <c r="A75" s="558"/>
      <c r="B75" s="626"/>
      <c r="C75" s="10">
        <v>27</v>
      </c>
      <c r="D75" s="10">
        <v>266</v>
      </c>
      <c r="E75" s="16">
        <v>848.1</v>
      </c>
      <c r="F75" s="16">
        <v>693.1</v>
      </c>
      <c r="G75" s="16">
        <v>120</v>
      </c>
      <c r="H75" s="16">
        <v>100</v>
      </c>
      <c r="I75" s="16"/>
      <c r="J75" s="278">
        <v>473.1</v>
      </c>
      <c r="K75" s="16">
        <f t="shared" ref="K75:K138" si="3">E75-F75</f>
        <v>155</v>
      </c>
      <c r="L75" s="16" t="s">
        <v>133</v>
      </c>
      <c r="M75" s="186"/>
      <c r="N75" s="186"/>
      <c r="O75" s="186"/>
      <c r="P75" s="186"/>
      <c r="Q75" s="186"/>
      <c r="R75" s="187">
        <f t="shared" si="2"/>
        <v>0</v>
      </c>
      <c r="S75" s="16"/>
      <c r="T75" s="16"/>
      <c r="U75" s="16"/>
      <c r="V75" s="51"/>
      <c r="W75" s="243"/>
      <c r="X75" s="251"/>
    </row>
    <row r="76" spans="1:24" s="13" customFormat="1">
      <c r="A76" s="558">
        <v>54</v>
      </c>
      <c r="B76" s="626" t="s">
        <v>183</v>
      </c>
      <c r="C76" s="9">
        <v>27</v>
      </c>
      <c r="D76" s="10">
        <v>263</v>
      </c>
      <c r="E76" s="16">
        <v>161</v>
      </c>
      <c r="F76" s="16">
        <v>121.9</v>
      </c>
      <c r="G76" s="16">
        <v>100</v>
      </c>
      <c r="H76" s="16">
        <v>21.9</v>
      </c>
      <c r="I76" s="16"/>
      <c r="J76" s="278"/>
      <c r="K76" s="16">
        <f t="shared" si="3"/>
        <v>39.099999999999994</v>
      </c>
      <c r="L76" s="16">
        <v>161</v>
      </c>
      <c r="M76" s="186"/>
      <c r="N76" s="186"/>
      <c r="O76" s="186"/>
      <c r="P76" s="186"/>
      <c r="Q76" s="186"/>
      <c r="R76" s="187">
        <f t="shared" si="2"/>
        <v>0</v>
      </c>
      <c r="S76" s="16"/>
      <c r="T76" s="16"/>
      <c r="U76" s="16"/>
      <c r="V76" s="200" t="s">
        <v>250</v>
      </c>
      <c r="W76" s="243" t="s">
        <v>254</v>
      </c>
      <c r="X76" s="251"/>
    </row>
    <row r="77" spans="1:24" s="13" customFormat="1">
      <c r="A77" s="558"/>
      <c r="B77" s="626"/>
      <c r="C77" s="9">
        <v>27</v>
      </c>
      <c r="D77" s="10">
        <v>267</v>
      </c>
      <c r="E77" s="16">
        <v>413.2</v>
      </c>
      <c r="F77" s="16">
        <v>302.7</v>
      </c>
      <c r="G77" s="16">
        <v>120</v>
      </c>
      <c r="H77" s="16"/>
      <c r="I77" s="16"/>
      <c r="J77" s="278">
        <v>182.7</v>
      </c>
      <c r="K77" s="16">
        <f t="shared" si="3"/>
        <v>110.5</v>
      </c>
      <c r="L77" s="16">
        <v>120</v>
      </c>
      <c r="M77" s="186"/>
      <c r="N77" s="186"/>
      <c r="O77" s="186"/>
      <c r="P77" s="186"/>
      <c r="Q77" s="186"/>
      <c r="R77" s="187">
        <f t="shared" si="2"/>
        <v>0</v>
      </c>
      <c r="S77" s="16"/>
      <c r="T77" s="16"/>
      <c r="U77" s="16"/>
      <c r="V77" s="51"/>
      <c r="W77" s="243"/>
      <c r="X77" s="251"/>
    </row>
    <row r="78" spans="1:24" s="13" customFormat="1">
      <c r="A78" s="558"/>
      <c r="B78" s="626"/>
      <c r="C78" s="9">
        <v>27</v>
      </c>
      <c r="D78" s="10">
        <v>72</v>
      </c>
      <c r="E78" s="16">
        <v>194</v>
      </c>
      <c r="F78" s="16">
        <v>126.8</v>
      </c>
      <c r="G78" s="16">
        <v>100</v>
      </c>
      <c r="H78" s="16">
        <v>26.8</v>
      </c>
      <c r="I78" s="16"/>
      <c r="J78" s="278"/>
      <c r="K78" s="16">
        <f t="shared" si="3"/>
        <v>67.2</v>
      </c>
      <c r="L78" s="16">
        <v>194</v>
      </c>
      <c r="M78" s="186"/>
      <c r="N78" s="186"/>
      <c r="O78" s="186"/>
      <c r="P78" s="186"/>
      <c r="Q78" s="186"/>
      <c r="R78" s="187">
        <f t="shared" si="2"/>
        <v>0</v>
      </c>
      <c r="S78" s="16"/>
      <c r="T78" s="16"/>
      <c r="U78" s="16"/>
      <c r="V78" s="51"/>
      <c r="W78" s="243"/>
      <c r="X78" s="251"/>
    </row>
    <row r="79" spans="1:24" s="13" customFormat="1">
      <c r="A79" s="558"/>
      <c r="B79" s="626"/>
      <c r="C79" s="9">
        <v>27</v>
      </c>
      <c r="D79" s="10">
        <v>73</v>
      </c>
      <c r="E79" s="16">
        <v>262</v>
      </c>
      <c r="F79" s="16">
        <v>216.1</v>
      </c>
      <c r="G79" s="16">
        <v>120</v>
      </c>
      <c r="H79" s="16">
        <v>96.1</v>
      </c>
      <c r="I79" s="16"/>
      <c r="J79" s="278"/>
      <c r="K79" s="16">
        <f t="shared" si="3"/>
        <v>45.900000000000006</v>
      </c>
      <c r="L79" s="16">
        <v>258</v>
      </c>
      <c r="M79" s="186"/>
      <c r="N79" s="186"/>
      <c r="O79" s="186"/>
      <c r="P79" s="186"/>
      <c r="Q79" s="186"/>
      <c r="R79" s="187">
        <f t="shared" si="2"/>
        <v>0</v>
      </c>
      <c r="S79" s="16"/>
      <c r="T79" s="16"/>
      <c r="U79" s="16"/>
      <c r="V79" s="51"/>
      <c r="W79" s="243"/>
      <c r="X79" s="251"/>
    </row>
    <row r="80" spans="1:24" s="228" customFormat="1">
      <c r="A80" s="219">
        <v>55</v>
      </c>
      <c r="B80" s="220" t="s">
        <v>134</v>
      </c>
      <c r="C80" s="230">
        <v>27</v>
      </c>
      <c r="D80" s="219">
        <v>75</v>
      </c>
      <c r="E80" s="223">
        <v>390.9</v>
      </c>
      <c r="F80" s="223">
        <v>371.2</v>
      </c>
      <c r="G80" s="223">
        <v>120</v>
      </c>
      <c r="H80" s="223">
        <v>149</v>
      </c>
      <c r="I80" s="223"/>
      <c r="J80" s="278">
        <v>102.2</v>
      </c>
      <c r="K80" s="223">
        <f t="shared" si="3"/>
        <v>19.699999999999989</v>
      </c>
      <c r="L80" s="223"/>
      <c r="M80" s="224">
        <v>3564000000</v>
      </c>
      <c r="N80" s="224">
        <v>11920000</v>
      </c>
      <c r="O80" s="224">
        <v>10110000</v>
      </c>
      <c r="P80" s="224">
        <v>881903000</v>
      </c>
      <c r="Q80" s="224"/>
      <c r="R80" s="225">
        <f t="shared" si="2"/>
        <v>4467933000</v>
      </c>
      <c r="S80" s="213" t="s">
        <v>249</v>
      </c>
      <c r="T80" s="213"/>
      <c r="U80" s="213"/>
      <c r="V80" s="216" t="s">
        <v>250</v>
      </c>
      <c r="W80" s="242" t="s">
        <v>254</v>
      </c>
      <c r="X80" s="227"/>
    </row>
    <row r="81" spans="1:24" s="15" customFormat="1">
      <c r="A81" s="29">
        <v>56</v>
      </c>
      <c r="B81" s="35" t="s">
        <v>89</v>
      </c>
      <c r="C81" s="29">
        <v>27</v>
      </c>
      <c r="D81" s="29">
        <v>74</v>
      </c>
      <c r="E81" s="25">
        <v>320</v>
      </c>
      <c r="F81" s="25">
        <v>280.60000000000002</v>
      </c>
      <c r="G81" s="25">
        <v>120</v>
      </c>
      <c r="H81" s="25">
        <v>160.5</v>
      </c>
      <c r="I81" s="25">
        <v>0</v>
      </c>
      <c r="J81" s="278">
        <v>0.1</v>
      </c>
      <c r="K81" s="25">
        <f t="shared" si="3"/>
        <v>39.399999999999977</v>
      </c>
      <c r="L81" s="25">
        <v>293.5</v>
      </c>
      <c r="M81" s="185"/>
      <c r="N81" s="185"/>
      <c r="O81" s="185"/>
      <c r="P81" s="185"/>
      <c r="Q81" s="185"/>
      <c r="R81" s="184">
        <f t="shared" si="2"/>
        <v>0</v>
      </c>
      <c r="S81" s="25"/>
      <c r="T81" s="25"/>
      <c r="U81" s="25"/>
      <c r="V81" s="49"/>
      <c r="W81" s="181"/>
      <c r="X81" s="180" t="s">
        <v>184</v>
      </c>
    </row>
    <row r="82" spans="1:24" s="13" customFormat="1">
      <c r="A82" s="10">
        <v>57</v>
      </c>
      <c r="B82" s="19" t="s">
        <v>29</v>
      </c>
      <c r="C82" s="9">
        <v>27</v>
      </c>
      <c r="D82" s="10">
        <v>71</v>
      </c>
      <c r="E82" s="16">
        <v>267.8</v>
      </c>
      <c r="F82" s="16">
        <v>169.8</v>
      </c>
      <c r="G82" s="16">
        <v>145</v>
      </c>
      <c r="H82" s="16"/>
      <c r="I82" s="16"/>
      <c r="J82" s="278">
        <v>24.8</v>
      </c>
      <c r="K82" s="16">
        <f t="shared" si="3"/>
        <v>98</v>
      </c>
      <c r="L82" s="16">
        <v>200</v>
      </c>
      <c r="M82" s="186"/>
      <c r="N82" s="186"/>
      <c r="O82" s="186"/>
      <c r="P82" s="186"/>
      <c r="Q82" s="186"/>
      <c r="R82" s="187">
        <f t="shared" si="2"/>
        <v>0</v>
      </c>
      <c r="S82" s="195" t="s">
        <v>257</v>
      </c>
      <c r="T82" s="16"/>
      <c r="U82" s="16"/>
      <c r="V82" s="51"/>
      <c r="W82" s="243" t="s">
        <v>254</v>
      </c>
      <c r="X82" s="251"/>
    </row>
    <row r="83" spans="1:24" s="202" customFormat="1">
      <c r="A83" s="196">
        <v>58</v>
      </c>
      <c r="B83" s="197" t="s">
        <v>12</v>
      </c>
      <c r="C83" s="203">
        <v>27</v>
      </c>
      <c r="D83" s="196">
        <v>95</v>
      </c>
      <c r="E83" s="195">
        <v>190.5</v>
      </c>
      <c r="F83" s="195">
        <v>113</v>
      </c>
      <c r="G83" s="195">
        <v>67.7</v>
      </c>
      <c r="H83" s="195"/>
      <c r="I83" s="195"/>
      <c r="J83" s="280">
        <v>45.3</v>
      </c>
      <c r="K83" s="195">
        <f t="shared" si="3"/>
        <v>77.5</v>
      </c>
      <c r="L83" s="195"/>
      <c r="M83" s="198">
        <v>2010690000</v>
      </c>
      <c r="N83" s="198"/>
      <c r="O83" s="198">
        <v>360000</v>
      </c>
      <c r="P83" s="198">
        <v>300918000</v>
      </c>
      <c r="Q83" s="198"/>
      <c r="R83" s="199">
        <f>M83+O83+P83+Q83+N83</f>
        <v>2311968000</v>
      </c>
      <c r="S83" s="195" t="s">
        <v>243</v>
      </c>
      <c r="T83" s="195" t="s">
        <v>209</v>
      </c>
      <c r="U83" s="195"/>
      <c r="V83" s="200"/>
      <c r="W83" s="209"/>
      <c r="X83" s="201"/>
    </row>
    <row r="84" spans="1:24" s="228" customFormat="1">
      <c r="A84" s="219">
        <v>59</v>
      </c>
      <c r="B84" s="220" t="s">
        <v>90</v>
      </c>
      <c r="C84" s="230">
        <v>26</v>
      </c>
      <c r="D84" s="219">
        <v>5</v>
      </c>
      <c r="E84" s="223">
        <v>249.7</v>
      </c>
      <c r="F84" s="223">
        <v>135.9</v>
      </c>
      <c r="G84" s="223">
        <v>110.2</v>
      </c>
      <c r="H84" s="223"/>
      <c r="I84" s="223"/>
      <c r="J84" s="278">
        <v>25.7</v>
      </c>
      <c r="K84" s="223">
        <f t="shared" si="3"/>
        <v>113.79999999999998</v>
      </c>
      <c r="L84" s="223"/>
      <c r="M84" s="224">
        <v>3272940000</v>
      </c>
      <c r="N84" s="224"/>
      <c r="O84" s="224">
        <v>4270000</v>
      </c>
      <c r="P84" s="224">
        <v>332430000</v>
      </c>
      <c r="Q84" s="224"/>
      <c r="R84" s="225">
        <f t="shared" si="2"/>
        <v>3609640000</v>
      </c>
      <c r="S84" s="213" t="s">
        <v>249</v>
      </c>
      <c r="T84" s="213"/>
      <c r="U84" s="213"/>
      <c r="V84" s="216" t="s">
        <v>250</v>
      </c>
      <c r="W84" s="242" t="s">
        <v>254</v>
      </c>
      <c r="X84" s="227"/>
    </row>
    <row r="85" spans="1:24" s="228" customFormat="1">
      <c r="A85" s="219">
        <v>60</v>
      </c>
      <c r="B85" s="220" t="s">
        <v>11</v>
      </c>
      <c r="C85" s="230">
        <v>26</v>
      </c>
      <c r="D85" s="219">
        <v>6</v>
      </c>
      <c r="E85" s="223">
        <v>176.5</v>
      </c>
      <c r="F85" s="223">
        <v>89.9</v>
      </c>
      <c r="G85" s="223">
        <v>48.2</v>
      </c>
      <c r="H85" s="223"/>
      <c r="I85" s="223"/>
      <c r="J85" s="278">
        <v>41.7</v>
      </c>
      <c r="K85" s="223">
        <f t="shared" si="3"/>
        <v>86.6</v>
      </c>
      <c r="L85" s="223"/>
      <c r="M85" s="224">
        <v>1431540000</v>
      </c>
      <c r="N85" s="224"/>
      <c r="O85" s="224">
        <v>780000</v>
      </c>
      <c r="P85" s="224">
        <v>339613000</v>
      </c>
      <c r="Q85" s="224"/>
      <c r="R85" s="225">
        <f t="shared" ref="R85:R94" si="4">M85+O85+P85+Q85+N85</f>
        <v>1771933000</v>
      </c>
      <c r="S85" s="213" t="s">
        <v>249</v>
      </c>
      <c r="T85" s="223"/>
      <c r="U85" s="223"/>
      <c r="V85" s="216" t="s">
        <v>250</v>
      </c>
      <c r="W85" s="242" t="s">
        <v>254</v>
      </c>
      <c r="X85" s="227"/>
    </row>
    <row r="86" spans="1:24" s="202" customFormat="1">
      <c r="A86" s="210">
        <v>61</v>
      </c>
      <c r="B86" s="211" t="s">
        <v>91</v>
      </c>
      <c r="C86" s="212">
        <v>26</v>
      </c>
      <c r="D86" s="210">
        <v>101</v>
      </c>
      <c r="E86" s="213">
        <v>135.9</v>
      </c>
      <c r="F86" s="213">
        <v>65.7</v>
      </c>
      <c r="G86" s="213">
        <v>32.5</v>
      </c>
      <c r="H86" s="213"/>
      <c r="I86" s="213"/>
      <c r="J86" s="280">
        <v>33.200000000000003</v>
      </c>
      <c r="K86" s="213">
        <f t="shared" si="3"/>
        <v>70.2</v>
      </c>
      <c r="L86" s="213"/>
      <c r="M86" s="214">
        <v>965250000</v>
      </c>
      <c r="N86" s="214"/>
      <c r="O86" s="214"/>
      <c r="P86" s="214">
        <v>63151000</v>
      </c>
      <c r="Q86" s="214"/>
      <c r="R86" s="215">
        <f t="shared" si="4"/>
        <v>1028401000</v>
      </c>
      <c r="S86" s="213" t="s">
        <v>249</v>
      </c>
      <c r="T86" s="213"/>
      <c r="U86" s="213"/>
      <c r="V86" s="216" t="s">
        <v>250</v>
      </c>
      <c r="W86" s="242" t="s">
        <v>254</v>
      </c>
      <c r="X86" s="201"/>
    </row>
    <row r="87" spans="1:24" s="218" customFormat="1" ht="31.2">
      <c r="A87" s="210">
        <v>62</v>
      </c>
      <c r="B87" s="211" t="s">
        <v>92</v>
      </c>
      <c r="C87" s="210">
        <v>26</v>
      </c>
      <c r="D87" s="210">
        <v>25</v>
      </c>
      <c r="E87" s="213">
        <v>120.9</v>
      </c>
      <c r="F87" s="213">
        <v>62</v>
      </c>
      <c r="G87" s="213">
        <v>29.9</v>
      </c>
      <c r="H87" s="213"/>
      <c r="I87" s="213"/>
      <c r="J87" s="280">
        <v>32.1</v>
      </c>
      <c r="K87" s="213">
        <f t="shared" si="3"/>
        <v>58.900000000000006</v>
      </c>
      <c r="L87" s="213"/>
      <c r="M87" s="214">
        <v>888030000</v>
      </c>
      <c r="N87" s="214"/>
      <c r="O87" s="214">
        <v>0</v>
      </c>
      <c r="P87" s="214">
        <v>105494000</v>
      </c>
      <c r="Q87" s="214"/>
      <c r="R87" s="215">
        <f t="shared" si="4"/>
        <v>993524000</v>
      </c>
      <c r="S87" s="213" t="s">
        <v>249</v>
      </c>
      <c r="T87" s="213"/>
      <c r="U87" s="213"/>
      <c r="V87" s="216" t="s">
        <v>250</v>
      </c>
      <c r="W87" s="242" t="s">
        <v>254</v>
      </c>
      <c r="X87" s="217"/>
    </row>
    <row r="88" spans="1:24">
      <c r="A88" s="29">
        <v>63</v>
      </c>
      <c r="B88" s="35" t="s">
        <v>93</v>
      </c>
      <c r="C88" s="27">
        <v>26</v>
      </c>
      <c r="D88" s="29">
        <v>24</v>
      </c>
      <c r="E88" s="25"/>
      <c r="F88" s="25"/>
      <c r="G88" s="25"/>
      <c r="H88" s="25"/>
      <c r="I88" s="25"/>
      <c r="J88" s="278"/>
      <c r="K88" s="25">
        <f t="shared" si="3"/>
        <v>0</v>
      </c>
      <c r="L88" s="25"/>
      <c r="M88" s="185"/>
      <c r="N88" s="185"/>
      <c r="O88" s="185"/>
      <c r="P88" s="185"/>
      <c r="Q88" s="185"/>
      <c r="R88" s="184">
        <f t="shared" si="4"/>
        <v>0</v>
      </c>
      <c r="S88" s="25"/>
      <c r="T88" s="25"/>
      <c r="U88" s="25"/>
      <c r="V88" s="49"/>
      <c r="W88" s="181"/>
      <c r="X88" s="179"/>
    </row>
    <row r="89" spans="1:24" s="202" customFormat="1">
      <c r="A89" s="196">
        <v>64</v>
      </c>
      <c r="B89" s="197" t="s">
        <v>94</v>
      </c>
      <c r="C89" s="203">
        <v>26</v>
      </c>
      <c r="D89" s="196">
        <v>23</v>
      </c>
      <c r="E89" s="195">
        <v>193.7</v>
      </c>
      <c r="F89" s="195">
        <v>106.5</v>
      </c>
      <c r="G89" s="195">
        <v>44.3</v>
      </c>
      <c r="H89" s="195"/>
      <c r="I89" s="195"/>
      <c r="J89" s="280">
        <v>62.2</v>
      </c>
      <c r="K89" s="195">
        <f t="shared" si="3"/>
        <v>87.199999999999989</v>
      </c>
      <c r="L89" s="195"/>
      <c r="M89" s="198">
        <v>1315710000</v>
      </c>
      <c r="N89" s="198"/>
      <c r="O89" s="198">
        <v>4226000</v>
      </c>
      <c r="P89" s="198">
        <v>6070000</v>
      </c>
      <c r="Q89" s="198"/>
      <c r="R89" s="199">
        <f t="shared" si="4"/>
        <v>1326006000</v>
      </c>
      <c r="S89" s="195" t="s">
        <v>248</v>
      </c>
      <c r="T89" s="195" t="s">
        <v>209</v>
      </c>
      <c r="U89" s="195"/>
      <c r="V89" s="200"/>
      <c r="W89" s="209"/>
      <c r="X89" s="201"/>
    </row>
    <row r="90" spans="1:24">
      <c r="A90" s="517">
        <v>65</v>
      </c>
      <c r="B90" s="599" t="s">
        <v>95</v>
      </c>
      <c r="C90" s="27">
        <v>26</v>
      </c>
      <c r="D90" s="29">
        <v>21</v>
      </c>
      <c r="E90" s="25"/>
      <c r="F90" s="25"/>
      <c r="G90" s="25"/>
      <c r="H90" s="25"/>
      <c r="I90" s="25"/>
      <c r="J90" s="278"/>
      <c r="K90" s="25">
        <f t="shared" si="3"/>
        <v>0</v>
      </c>
      <c r="L90" s="25"/>
      <c r="M90" s="185"/>
      <c r="N90" s="185"/>
      <c r="O90" s="185"/>
      <c r="P90" s="185"/>
      <c r="Q90" s="185"/>
      <c r="R90" s="184">
        <f t="shared" si="4"/>
        <v>0</v>
      </c>
      <c r="S90" s="25"/>
      <c r="T90" s="25"/>
      <c r="U90" s="25"/>
      <c r="V90" s="49"/>
      <c r="W90" s="181"/>
      <c r="X90" s="179"/>
    </row>
    <row r="91" spans="1:24">
      <c r="A91" s="517"/>
      <c r="B91" s="599"/>
      <c r="C91" s="27">
        <v>26</v>
      </c>
      <c r="D91" s="29">
        <v>20</v>
      </c>
      <c r="E91" s="25"/>
      <c r="F91" s="25"/>
      <c r="G91" s="25"/>
      <c r="H91" s="25"/>
      <c r="I91" s="25"/>
      <c r="J91" s="278"/>
      <c r="K91" s="25">
        <f t="shared" si="3"/>
        <v>0</v>
      </c>
      <c r="L91" s="25"/>
      <c r="M91" s="185"/>
      <c r="N91" s="185"/>
      <c r="O91" s="185"/>
      <c r="P91" s="185"/>
      <c r="Q91" s="185"/>
      <c r="R91" s="184">
        <f t="shared" si="4"/>
        <v>0</v>
      </c>
      <c r="S91" s="25"/>
      <c r="T91" s="25"/>
      <c r="U91" s="25"/>
      <c r="V91" s="49"/>
      <c r="W91" s="181"/>
      <c r="X91" s="179"/>
    </row>
    <row r="92" spans="1:24" s="228" customFormat="1">
      <c r="A92" s="219">
        <v>66</v>
      </c>
      <c r="B92" s="229" t="s">
        <v>48</v>
      </c>
      <c r="C92" s="221">
        <v>27</v>
      </c>
      <c r="D92" s="221">
        <v>101</v>
      </c>
      <c r="E92" s="222">
        <v>842.3</v>
      </c>
      <c r="F92" s="221">
        <v>23.3</v>
      </c>
      <c r="G92" s="221">
        <v>9.1</v>
      </c>
      <c r="H92" s="223"/>
      <c r="I92" s="223"/>
      <c r="J92" s="283">
        <v>14.2</v>
      </c>
      <c r="K92" s="222">
        <f t="shared" si="3"/>
        <v>819</v>
      </c>
      <c r="L92" s="223">
        <v>624</v>
      </c>
      <c r="M92" s="224">
        <v>114250000</v>
      </c>
      <c r="N92" s="224"/>
      <c r="O92" s="224">
        <v>3622000</v>
      </c>
      <c r="P92" s="224">
        <v>0</v>
      </c>
      <c r="Q92" s="224"/>
      <c r="R92" s="225">
        <f t="shared" si="4"/>
        <v>117872000</v>
      </c>
      <c r="S92" s="213" t="s">
        <v>249</v>
      </c>
      <c r="T92" s="213"/>
      <c r="U92" s="213"/>
      <c r="V92" s="216" t="s">
        <v>250</v>
      </c>
      <c r="W92" s="242" t="s">
        <v>254</v>
      </c>
      <c r="X92" s="227"/>
    </row>
    <row r="93" spans="1:24" s="270" customFormat="1">
      <c r="A93" s="261">
        <v>67</v>
      </c>
      <c r="B93" s="262" t="s">
        <v>96</v>
      </c>
      <c r="C93" s="263">
        <v>27</v>
      </c>
      <c r="D93" s="261">
        <v>327</v>
      </c>
      <c r="E93" s="264"/>
      <c r="F93" s="264"/>
      <c r="G93" s="264"/>
      <c r="H93" s="264"/>
      <c r="I93" s="264"/>
      <c r="J93" s="278"/>
      <c r="K93" s="264">
        <f t="shared" si="3"/>
        <v>0</v>
      </c>
      <c r="L93" s="264"/>
      <c r="M93" s="265"/>
      <c r="N93" s="265"/>
      <c r="O93" s="265"/>
      <c r="P93" s="265"/>
      <c r="Q93" s="265"/>
      <c r="R93" s="266">
        <f t="shared" si="4"/>
        <v>0</v>
      </c>
      <c r="S93" s="264"/>
      <c r="T93" s="264"/>
      <c r="U93" s="264"/>
      <c r="V93" s="267"/>
      <c r="W93" s="268"/>
      <c r="X93" s="269" t="s">
        <v>161</v>
      </c>
    </row>
    <row r="94" spans="1:24" s="270" customFormat="1">
      <c r="A94" s="261">
        <v>68</v>
      </c>
      <c r="B94" s="262" t="s">
        <v>97</v>
      </c>
      <c r="C94" s="263">
        <v>27</v>
      </c>
      <c r="D94" s="261">
        <v>324</v>
      </c>
      <c r="E94" s="264"/>
      <c r="F94" s="264"/>
      <c r="G94" s="264"/>
      <c r="H94" s="264"/>
      <c r="I94" s="264"/>
      <c r="J94" s="278"/>
      <c r="K94" s="264">
        <f t="shared" si="3"/>
        <v>0</v>
      </c>
      <c r="L94" s="264"/>
      <c r="M94" s="265"/>
      <c r="N94" s="265"/>
      <c r="O94" s="265"/>
      <c r="P94" s="265"/>
      <c r="Q94" s="265"/>
      <c r="R94" s="266">
        <f t="shared" si="4"/>
        <v>0</v>
      </c>
      <c r="S94" s="264"/>
      <c r="T94" s="264"/>
      <c r="U94" s="264"/>
      <c r="V94" s="267"/>
      <c r="W94" s="268"/>
      <c r="X94" s="271" t="s">
        <v>208</v>
      </c>
    </row>
    <row r="95" spans="1:24" s="13" customFormat="1">
      <c r="A95" s="558">
        <v>69</v>
      </c>
      <c r="B95" s="639" t="s">
        <v>98</v>
      </c>
      <c r="C95" s="9">
        <v>27</v>
      </c>
      <c r="D95" s="10">
        <v>323</v>
      </c>
      <c r="E95" s="16"/>
      <c r="F95" s="16"/>
      <c r="G95" s="16"/>
      <c r="H95" s="16"/>
      <c r="I95" s="16"/>
      <c r="J95" s="278"/>
      <c r="K95" s="16">
        <f t="shared" si="3"/>
        <v>0</v>
      </c>
      <c r="L95" s="16"/>
      <c r="M95" s="186"/>
      <c r="N95" s="186"/>
      <c r="O95" s="186"/>
      <c r="P95" s="186"/>
      <c r="Q95" s="186"/>
      <c r="R95" s="187">
        <f>M95+O95+P95+Q95+N95</f>
        <v>0</v>
      </c>
      <c r="S95" s="16"/>
      <c r="T95" s="16"/>
      <c r="U95" s="16"/>
      <c r="V95" s="51"/>
      <c r="W95" s="243"/>
      <c r="X95" s="189" t="s">
        <v>161</v>
      </c>
    </row>
    <row r="96" spans="1:24" s="202" customFormat="1">
      <c r="A96" s="558"/>
      <c r="B96" s="639"/>
      <c r="C96" s="203">
        <v>27</v>
      </c>
      <c r="D96" s="196">
        <v>321</v>
      </c>
      <c r="E96" s="204">
        <v>68.900000000000006</v>
      </c>
      <c r="F96" s="204">
        <v>33.299999999999997</v>
      </c>
      <c r="G96" s="204">
        <v>31.4</v>
      </c>
      <c r="H96" s="204">
        <v>1.9</v>
      </c>
      <c r="I96" s="204"/>
      <c r="J96" s="282"/>
      <c r="K96" s="204">
        <v>14.4</v>
      </c>
      <c r="L96" s="195"/>
      <c r="M96" s="198">
        <v>394070000</v>
      </c>
      <c r="N96" s="198">
        <v>152000</v>
      </c>
      <c r="O96" s="198"/>
      <c r="P96" s="198"/>
      <c r="Q96" s="198"/>
      <c r="R96" s="199">
        <f>M96+O96+P96+Q96+N96</f>
        <v>394222000</v>
      </c>
      <c r="S96" s="195" t="s">
        <v>243</v>
      </c>
      <c r="T96" s="195" t="s">
        <v>209</v>
      </c>
      <c r="U96" s="195"/>
      <c r="V96" s="200"/>
      <c r="W96" s="244"/>
      <c r="X96" s="202" t="s">
        <v>204</v>
      </c>
    </row>
    <row r="97" spans="1:27" s="270" customFormat="1">
      <c r="A97" s="261">
        <v>70</v>
      </c>
      <c r="B97" s="272" t="s">
        <v>50</v>
      </c>
      <c r="C97" s="273">
        <v>27</v>
      </c>
      <c r="D97" s="273">
        <v>322</v>
      </c>
      <c r="E97" s="274">
        <v>148</v>
      </c>
      <c r="F97" s="274">
        <v>15.4</v>
      </c>
      <c r="G97" s="274">
        <v>14.7</v>
      </c>
      <c r="H97" s="274">
        <v>0</v>
      </c>
      <c r="I97" s="274">
        <v>0</v>
      </c>
      <c r="J97" s="279">
        <v>0.7</v>
      </c>
      <c r="K97" s="274">
        <v>112.3</v>
      </c>
      <c r="L97" s="264">
        <v>129</v>
      </c>
      <c r="M97" s="265"/>
      <c r="N97" s="265"/>
      <c r="O97" s="265"/>
      <c r="P97" s="265"/>
      <c r="Q97" s="265"/>
      <c r="R97" s="266">
        <f t="shared" ref="R97:R141" si="5">M97+O97+P97+Q97+N97</f>
        <v>0</v>
      </c>
      <c r="S97" s="264"/>
      <c r="T97" s="264"/>
      <c r="U97" s="264"/>
      <c r="V97" s="267"/>
      <c r="W97" s="268"/>
      <c r="X97" s="275" t="s">
        <v>164</v>
      </c>
    </row>
    <row r="98" spans="1:27" s="13" customFormat="1">
      <c r="A98" s="10">
        <v>71</v>
      </c>
      <c r="B98" s="4" t="s">
        <v>49</v>
      </c>
      <c r="C98" s="3">
        <v>27</v>
      </c>
      <c r="D98" s="3">
        <v>320</v>
      </c>
      <c r="E98" s="5">
        <v>684.9</v>
      </c>
      <c r="F98" s="5">
        <v>97</v>
      </c>
      <c r="G98" s="5">
        <v>89.4</v>
      </c>
      <c r="H98" s="5">
        <v>7.6</v>
      </c>
      <c r="I98" s="5"/>
      <c r="J98" s="279"/>
      <c r="K98" s="5">
        <v>376.7</v>
      </c>
      <c r="L98" s="16">
        <v>562</v>
      </c>
      <c r="M98" s="186"/>
      <c r="N98" s="186"/>
      <c r="O98" s="186"/>
      <c r="P98" s="186"/>
      <c r="Q98" s="186"/>
      <c r="R98" s="187">
        <f t="shared" si="5"/>
        <v>0</v>
      </c>
      <c r="S98" s="195" t="s">
        <v>257</v>
      </c>
      <c r="T98" s="16"/>
      <c r="U98" s="16"/>
      <c r="V98" s="51"/>
      <c r="W98" s="243"/>
      <c r="X98" s="251" t="s">
        <v>167</v>
      </c>
    </row>
    <row r="99" spans="1:27" s="202" customFormat="1">
      <c r="A99" s="196">
        <v>72</v>
      </c>
      <c r="B99" s="205" t="s">
        <v>165</v>
      </c>
      <c r="C99" s="206">
        <v>27</v>
      </c>
      <c r="D99" s="206">
        <v>319</v>
      </c>
      <c r="E99" s="204">
        <v>125</v>
      </c>
      <c r="F99" s="204">
        <v>40.1</v>
      </c>
      <c r="G99" s="204">
        <v>40.1</v>
      </c>
      <c r="H99" s="204"/>
      <c r="I99" s="204"/>
      <c r="J99" s="282"/>
      <c r="K99" s="204">
        <v>0</v>
      </c>
      <c r="L99" s="195">
        <v>63</v>
      </c>
      <c r="M99" s="198">
        <v>503255000</v>
      </c>
      <c r="N99" s="198"/>
      <c r="O99" s="198"/>
      <c r="P99" s="198">
        <v>4889000</v>
      </c>
      <c r="Q99" s="198"/>
      <c r="R99" s="199">
        <f>M99+O99+P99+Q99+N99</f>
        <v>508144000</v>
      </c>
      <c r="S99" s="195" t="s">
        <v>243</v>
      </c>
      <c r="T99" s="195" t="s">
        <v>209</v>
      </c>
      <c r="U99" s="195"/>
      <c r="V99" s="200"/>
      <c r="W99" s="209"/>
      <c r="X99" s="201" t="s">
        <v>166</v>
      </c>
      <c r="Y99" s="207"/>
      <c r="Z99" s="207"/>
      <c r="AA99" s="207"/>
    </row>
    <row r="100" spans="1:27" s="270" customFormat="1">
      <c r="A100" s="261">
        <v>73</v>
      </c>
      <c r="B100" s="272" t="s">
        <v>47</v>
      </c>
      <c r="C100" s="273">
        <v>27</v>
      </c>
      <c r="D100" s="273">
        <v>316</v>
      </c>
      <c r="E100" s="274">
        <v>730.2</v>
      </c>
      <c r="F100" s="274">
        <v>127.2</v>
      </c>
      <c r="G100" s="274">
        <v>60</v>
      </c>
      <c r="H100" s="274">
        <v>60.8</v>
      </c>
      <c r="I100" s="274">
        <v>0</v>
      </c>
      <c r="J100" s="279">
        <v>6.4</v>
      </c>
      <c r="K100" s="274">
        <v>216.8</v>
      </c>
      <c r="L100" s="264">
        <v>600</v>
      </c>
      <c r="M100" s="265"/>
      <c r="N100" s="265"/>
      <c r="O100" s="265"/>
      <c r="P100" s="265"/>
      <c r="Q100" s="265"/>
      <c r="R100" s="266">
        <f t="shared" si="5"/>
        <v>0</v>
      </c>
      <c r="S100" s="264"/>
      <c r="T100" s="264"/>
      <c r="U100" s="264"/>
      <c r="V100" s="267"/>
      <c r="W100" s="268"/>
      <c r="X100" s="275" t="s">
        <v>168</v>
      </c>
    </row>
    <row r="101" spans="1:27">
      <c r="A101" s="29">
        <v>74</v>
      </c>
      <c r="B101" s="35" t="s">
        <v>99</v>
      </c>
      <c r="C101" s="27">
        <v>27</v>
      </c>
      <c r="D101" s="29">
        <v>313</v>
      </c>
      <c r="E101" s="25"/>
      <c r="F101" s="25"/>
      <c r="G101" s="25"/>
      <c r="H101" s="25"/>
      <c r="I101" s="25"/>
      <c r="J101" s="278"/>
      <c r="K101" s="25">
        <f t="shared" si="3"/>
        <v>0</v>
      </c>
      <c r="L101" s="29"/>
      <c r="M101" s="185"/>
      <c r="N101" s="185"/>
      <c r="O101" s="185"/>
      <c r="P101" s="185"/>
      <c r="Q101" s="185"/>
      <c r="R101" s="184">
        <f t="shared" si="5"/>
        <v>0</v>
      </c>
      <c r="S101" s="29"/>
      <c r="T101" s="29"/>
      <c r="U101" s="29"/>
      <c r="V101" s="28"/>
      <c r="W101" s="179"/>
      <c r="X101" s="182" t="s">
        <v>161</v>
      </c>
    </row>
    <row r="102" spans="1:27">
      <c r="A102" s="29">
        <v>75</v>
      </c>
      <c r="B102" s="35" t="s">
        <v>100</v>
      </c>
      <c r="C102" s="27">
        <v>27</v>
      </c>
      <c r="D102" s="29">
        <v>312</v>
      </c>
      <c r="E102" s="25"/>
      <c r="F102" s="25"/>
      <c r="G102" s="25"/>
      <c r="H102" s="25"/>
      <c r="I102" s="25"/>
      <c r="J102" s="278"/>
      <c r="K102" s="25">
        <f t="shared" si="3"/>
        <v>0</v>
      </c>
      <c r="L102" s="25"/>
      <c r="M102" s="185"/>
      <c r="N102" s="185"/>
      <c r="O102" s="185"/>
      <c r="P102" s="185"/>
      <c r="Q102" s="185"/>
      <c r="R102" s="184">
        <f t="shared" si="5"/>
        <v>0</v>
      </c>
      <c r="S102" s="25"/>
      <c r="T102" s="25"/>
      <c r="U102" s="25"/>
      <c r="V102" s="49"/>
      <c r="W102" s="181"/>
      <c r="X102" s="179"/>
    </row>
    <row r="103" spans="1:27">
      <c r="A103" s="29">
        <v>76</v>
      </c>
      <c r="B103" s="35" t="s">
        <v>52</v>
      </c>
      <c r="C103" s="27">
        <v>27</v>
      </c>
      <c r="D103" s="29">
        <v>311</v>
      </c>
      <c r="E103" s="25">
        <v>881.5</v>
      </c>
      <c r="F103" s="25">
        <v>33.1</v>
      </c>
      <c r="G103" s="25">
        <v>33.1</v>
      </c>
      <c r="H103" s="25">
        <v>0</v>
      </c>
      <c r="I103" s="25">
        <v>0</v>
      </c>
      <c r="J103" s="278"/>
      <c r="K103" s="25">
        <f t="shared" si="3"/>
        <v>848.4</v>
      </c>
      <c r="L103" s="25">
        <v>321</v>
      </c>
      <c r="M103" s="185"/>
      <c r="N103" s="185"/>
      <c r="O103" s="185"/>
      <c r="P103" s="185"/>
      <c r="Q103" s="185"/>
      <c r="R103" s="184">
        <f t="shared" si="5"/>
        <v>0</v>
      </c>
      <c r="S103" s="25"/>
      <c r="T103" s="25"/>
      <c r="U103" s="25"/>
      <c r="V103" s="49"/>
      <c r="W103" s="181"/>
      <c r="X103" s="179" t="s">
        <v>162</v>
      </c>
    </row>
    <row r="104" spans="1:27" s="8" customFormat="1">
      <c r="B104" s="92" t="s">
        <v>189</v>
      </c>
      <c r="C104" s="26"/>
      <c r="D104" s="92"/>
      <c r="E104" s="117"/>
      <c r="F104" s="173">
        <f>SUM(F10:F103)</f>
        <v>11482.300000000001</v>
      </c>
      <c r="G104" s="173">
        <f t="shared" ref="G104:I104" si="6">SUM(G10:G103)</f>
        <v>3780.7499999999995</v>
      </c>
      <c r="H104" s="173">
        <f t="shared" si="6"/>
        <v>659.3</v>
      </c>
      <c r="I104" s="173">
        <f t="shared" si="6"/>
        <v>2918</v>
      </c>
      <c r="J104" s="284">
        <f>SUM(J10:J103)</f>
        <v>4540.1499999999996</v>
      </c>
      <c r="K104" s="117"/>
      <c r="L104" s="117"/>
      <c r="M104" s="188"/>
      <c r="N104" s="188"/>
      <c r="O104" s="188"/>
      <c r="P104" s="188"/>
      <c r="Q104" s="188"/>
      <c r="R104" s="184">
        <f t="shared" si="5"/>
        <v>0</v>
      </c>
      <c r="S104" s="117"/>
      <c r="T104" s="117"/>
      <c r="U104" s="117"/>
      <c r="V104" s="102"/>
      <c r="W104" s="245"/>
      <c r="X104" s="178"/>
    </row>
    <row r="105" spans="1:27" s="8" customFormat="1">
      <c r="A105" s="174" t="s">
        <v>101</v>
      </c>
      <c r="B105" s="176" t="s">
        <v>102</v>
      </c>
      <c r="C105" s="190"/>
      <c r="D105" s="174"/>
      <c r="E105" s="191"/>
      <c r="F105" s="191"/>
      <c r="G105" s="191"/>
      <c r="H105" s="191"/>
      <c r="I105" s="191"/>
      <c r="J105" s="285"/>
      <c r="K105" s="192">
        <f t="shared" si="3"/>
        <v>0</v>
      </c>
      <c r="L105" s="191"/>
      <c r="M105" s="193"/>
      <c r="N105" s="193"/>
      <c r="O105" s="193"/>
      <c r="P105" s="193"/>
      <c r="Q105" s="193"/>
      <c r="R105" s="193"/>
      <c r="S105" s="191"/>
      <c r="T105" s="191"/>
      <c r="U105" s="191"/>
      <c r="V105" s="194"/>
      <c r="W105" s="246"/>
      <c r="X105" s="178"/>
    </row>
    <row r="106" spans="1:27" s="13" customFormat="1">
      <c r="A106" s="10">
        <v>77</v>
      </c>
      <c r="B106" s="4" t="s">
        <v>43</v>
      </c>
      <c r="C106" s="3">
        <v>26</v>
      </c>
      <c r="D106" s="3">
        <v>193</v>
      </c>
      <c r="E106" s="3">
        <v>325.8</v>
      </c>
      <c r="F106" s="3">
        <v>26.2</v>
      </c>
      <c r="G106" s="16"/>
      <c r="H106" s="16"/>
      <c r="I106" s="16"/>
      <c r="J106" s="283">
        <v>26.2</v>
      </c>
      <c r="K106" s="5">
        <f>E106-F106</f>
        <v>299.60000000000002</v>
      </c>
      <c r="L106" s="16">
        <v>152</v>
      </c>
      <c r="M106" s="186"/>
      <c r="N106" s="186"/>
      <c r="O106" s="186"/>
      <c r="P106" s="186"/>
      <c r="Q106" s="186"/>
      <c r="R106" s="187">
        <f t="shared" si="5"/>
        <v>0</v>
      </c>
      <c r="S106" s="16"/>
      <c r="T106" s="16"/>
      <c r="U106" s="16"/>
      <c r="V106" s="216" t="s">
        <v>250</v>
      </c>
      <c r="W106" s="242" t="s">
        <v>254</v>
      </c>
      <c r="X106" s="251"/>
    </row>
    <row r="107" spans="1:27" s="13" customFormat="1">
      <c r="A107" s="10">
        <v>78</v>
      </c>
      <c r="B107" s="19" t="s">
        <v>18</v>
      </c>
      <c r="C107" s="9">
        <v>25</v>
      </c>
      <c r="D107" s="10">
        <v>194</v>
      </c>
      <c r="E107" s="16">
        <v>165.2</v>
      </c>
      <c r="F107" s="16">
        <v>29.1</v>
      </c>
      <c r="G107" s="16"/>
      <c r="H107" s="16"/>
      <c r="I107" s="16"/>
      <c r="J107" s="278">
        <v>29.1</v>
      </c>
      <c r="K107" s="16">
        <f t="shared" si="3"/>
        <v>136.1</v>
      </c>
      <c r="L107" s="16">
        <v>98</v>
      </c>
      <c r="M107" s="186"/>
      <c r="N107" s="186"/>
      <c r="O107" s="186"/>
      <c r="P107" s="186"/>
      <c r="Q107" s="186"/>
      <c r="R107" s="187">
        <f t="shared" si="5"/>
        <v>0</v>
      </c>
      <c r="S107" s="16"/>
      <c r="T107" s="16"/>
      <c r="U107" s="16"/>
      <c r="V107" s="216" t="s">
        <v>250</v>
      </c>
      <c r="W107" s="242" t="s">
        <v>254</v>
      </c>
      <c r="X107" s="251"/>
    </row>
    <row r="108" spans="1:27" s="13" customFormat="1">
      <c r="A108" s="10">
        <v>79</v>
      </c>
      <c r="B108" s="258" t="s">
        <v>40</v>
      </c>
      <c r="C108" s="3">
        <v>25</v>
      </c>
      <c r="D108" s="3">
        <v>195</v>
      </c>
      <c r="E108" s="5">
        <v>263</v>
      </c>
      <c r="F108" s="5">
        <v>16.5</v>
      </c>
      <c r="G108" s="5"/>
      <c r="H108" s="5"/>
      <c r="I108" s="5"/>
      <c r="J108" s="279">
        <v>16.5</v>
      </c>
      <c r="K108" s="5">
        <f t="shared" si="3"/>
        <v>246.5</v>
      </c>
      <c r="L108" s="16"/>
      <c r="M108" s="186"/>
      <c r="N108" s="186"/>
      <c r="O108" s="186"/>
      <c r="P108" s="186"/>
      <c r="Q108" s="186"/>
      <c r="R108" s="187">
        <f t="shared" si="5"/>
        <v>0</v>
      </c>
      <c r="S108" s="16"/>
      <c r="T108" s="16"/>
      <c r="U108" s="16"/>
      <c r="V108" s="216" t="s">
        <v>250</v>
      </c>
      <c r="W108" s="243"/>
      <c r="X108" s="251"/>
    </row>
    <row r="109" spans="1:27">
      <c r="A109" s="29">
        <v>80</v>
      </c>
      <c r="B109" s="35" t="s">
        <v>103</v>
      </c>
      <c r="C109" s="27">
        <v>25</v>
      </c>
      <c r="D109" s="29">
        <v>196</v>
      </c>
      <c r="E109" s="25"/>
      <c r="F109" s="25"/>
      <c r="G109" s="25"/>
      <c r="H109" s="25"/>
      <c r="I109" s="25"/>
      <c r="J109" s="278"/>
      <c r="K109" s="25">
        <f t="shared" si="3"/>
        <v>0</v>
      </c>
      <c r="L109" s="25"/>
      <c r="M109" s="185"/>
      <c r="N109" s="185"/>
      <c r="O109" s="185"/>
      <c r="P109" s="185"/>
      <c r="Q109" s="185"/>
      <c r="R109" s="184">
        <f t="shared" si="5"/>
        <v>0</v>
      </c>
      <c r="S109" s="25"/>
      <c r="T109" s="25"/>
      <c r="U109" s="25"/>
      <c r="V109" s="49"/>
      <c r="W109" s="181"/>
      <c r="X109" s="179"/>
    </row>
    <row r="110" spans="1:27" s="13" customFormat="1">
      <c r="A110" s="10">
        <v>81</v>
      </c>
      <c r="B110" s="4" t="s">
        <v>136</v>
      </c>
      <c r="C110" s="9">
        <v>25</v>
      </c>
      <c r="D110" s="10">
        <v>197</v>
      </c>
      <c r="E110" s="16">
        <v>267.10000000000002</v>
      </c>
      <c r="F110" s="16">
        <v>11.1</v>
      </c>
      <c r="G110" s="16"/>
      <c r="H110" s="16"/>
      <c r="I110" s="16"/>
      <c r="J110" s="278">
        <v>11.1</v>
      </c>
      <c r="K110" s="16">
        <f t="shared" si="3"/>
        <v>256</v>
      </c>
      <c r="L110" s="16">
        <v>180</v>
      </c>
      <c r="M110" s="186"/>
      <c r="N110" s="186"/>
      <c r="O110" s="186"/>
      <c r="P110" s="186"/>
      <c r="Q110" s="186"/>
      <c r="R110" s="187">
        <f t="shared" si="5"/>
        <v>0</v>
      </c>
      <c r="S110" s="16"/>
      <c r="T110" s="16"/>
      <c r="U110" s="16"/>
      <c r="V110" s="216" t="s">
        <v>250</v>
      </c>
      <c r="W110" s="242" t="s">
        <v>254</v>
      </c>
      <c r="X110" s="251"/>
    </row>
    <row r="111" spans="1:27" s="13" customFormat="1">
      <c r="A111" s="10">
        <v>82</v>
      </c>
      <c r="B111" s="258" t="s">
        <v>41</v>
      </c>
      <c r="C111" s="3">
        <v>25</v>
      </c>
      <c r="D111" s="3">
        <v>198</v>
      </c>
      <c r="E111" s="5">
        <v>297.39999999999998</v>
      </c>
      <c r="F111" s="5">
        <v>16</v>
      </c>
      <c r="G111" s="5"/>
      <c r="H111" s="5"/>
      <c r="I111" s="5"/>
      <c r="J111" s="279">
        <v>16</v>
      </c>
      <c r="K111" s="5">
        <f t="shared" si="3"/>
        <v>281.39999999999998</v>
      </c>
      <c r="L111" s="16"/>
      <c r="M111" s="186"/>
      <c r="N111" s="186"/>
      <c r="O111" s="186"/>
      <c r="P111" s="186"/>
      <c r="Q111" s="186"/>
      <c r="R111" s="187">
        <f t="shared" si="5"/>
        <v>0</v>
      </c>
      <c r="S111" s="16"/>
      <c r="T111" s="16"/>
      <c r="U111" s="16"/>
      <c r="V111" s="216" t="s">
        <v>250</v>
      </c>
      <c r="W111" s="242" t="s">
        <v>254</v>
      </c>
      <c r="X111" s="251"/>
    </row>
    <row r="112" spans="1:27" s="13" customFormat="1">
      <c r="A112" s="10">
        <v>83</v>
      </c>
      <c r="B112" s="4" t="s">
        <v>117</v>
      </c>
      <c r="C112" s="3">
        <v>25</v>
      </c>
      <c r="D112" s="3">
        <v>199</v>
      </c>
      <c r="E112" s="5">
        <v>328.7</v>
      </c>
      <c r="F112" s="5">
        <v>11.6</v>
      </c>
      <c r="G112" s="5"/>
      <c r="H112" s="5"/>
      <c r="I112" s="5"/>
      <c r="J112" s="279">
        <v>11.6</v>
      </c>
      <c r="K112" s="5">
        <f>E112-F112</f>
        <v>317.09999999999997</v>
      </c>
      <c r="L112" s="16"/>
      <c r="M112" s="186"/>
      <c r="N112" s="186"/>
      <c r="O112" s="186"/>
      <c r="P112" s="186"/>
      <c r="Q112" s="186"/>
      <c r="R112" s="187">
        <f t="shared" si="5"/>
        <v>0</v>
      </c>
      <c r="S112" s="16"/>
      <c r="T112" s="16"/>
      <c r="U112" s="16"/>
      <c r="V112" s="216" t="s">
        <v>250</v>
      </c>
      <c r="W112" s="242" t="s">
        <v>254</v>
      </c>
      <c r="X112" s="251"/>
    </row>
    <row r="113" spans="1:24" s="13" customFormat="1">
      <c r="A113" s="10">
        <v>84</v>
      </c>
      <c r="B113" s="4" t="s">
        <v>137</v>
      </c>
      <c r="C113" s="9">
        <v>26</v>
      </c>
      <c r="D113" s="10">
        <v>78</v>
      </c>
      <c r="E113" s="16">
        <v>251.4</v>
      </c>
      <c r="F113" s="16">
        <v>1.1000000000000001</v>
      </c>
      <c r="G113" s="16"/>
      <c r="H113" s="16"/>
      <c r="I113" s="16"/>
      <c r="J113" s="278">
        <v>1.1000000000000001</v>
      </c>
      <c r="K113" s="16">
        <f t="shared" si="3"/>
        <v>250.3</v>
      </c>
      <c r="L113" s="16">
        <v>156</v>
      </c>
      <c r="M113" s="186"/>
      <c r="N113" s="186"/>
      <c r="O113" s="186"/>
      <c r="P113" s="186"/>
      <c r="Q113" s="186"/>
      <c r="R113" s="187">
        <f t="shared" si="5"/>
        <v>0</v>
      </c>
      <c r="S113" s="16"/>
      <c r="T113" s="16"/>
      <c r="U113" s="16"/>
      <c r="V113" s="216" t="s">
        <v>250</v>
      </c>
      <c r="W113" s="242" t="s">
        <v>254</v>
      </c>
      <c r="X113" s="251"/>
    </row>
    <row r="114" spans="1:24" s="17" customFormat="1">
      <c r="A114" s="10">
        <v>85</v>
      </c>
      <c r="B114" s="19" t="s">
        <v>104</v>
      </c>
      <c r="C114" s="10">
        <v>26</v>
      </c>
      <c r="D114" s="10">
        <v>79</v>
      </c>
      <c r="E114" s="16">
        <v>250.2</v>
      </c>
      <c r="F114" s="16">
        <v>6.2</v>
      </c>
      <c r="G114" s="16"/>
      <c r="H114" s="16"/>
      <c r="I114" s="16"/>
      <c r="J114" s="278">
        <v>6.2</v>
      </c>
      <c r="K114" s="16">
        <f t="shared" si="3"/>
        <v>244</v>
      </c>
      <c r="L114" s="16">
        <v>190</v>
      </c>
      <c r="M114" s="186"/>
      <c r="N114" s="186"/>
      <c r="O114" s="186"/>
      <c r="P114" s="186"/>
      <c r="Q114" s="186"/>
      <c r="R114" s="187">
        <f t="shared" si="5"/>
        <v>0</v>
      </c>
      <c r="S114" s="16"/>
      <c r="T114" s="16"/>
      <c r="U114" s="16"/>
      <c r="V114" s="216" t="s">
        <v>250</v>
      </c>
      <c r="W114" s="242" t="s">
        <v>254</v>
      </c>
      <c r="X114" s="252"/>
    </row>
    <row r="115" spans="1:24" s="13" customFormat="1">
      <c r="A115" s="10">
        <v>86</v>
      </c>
      <c r="B115" s="19" t="s">
        <v>105</v>
      </c>
      <c r="C115" s="9">
        <v>26</v>
      </c>
      <c r="D115" s="10">
        <v>80</v>
      </c>
      <c r="E115" s="16">
        <v>262.7</v>
      </c>
      <c r="F115" s="16">
        <v>14.8</v>
      </c>
      <c r="G115" s="16"/>
      <c r="H115" s="16"/>
      <c r="I115" s="16"/>
      <c r="J115" s="278">
        <v>14.8</v>
      </c>
      <c r="K115" s="16">
        <f t="shared" si="3"/>
        <v>247.89999999999998</v>
      </c>
      <c r="L115" s="16">
        <v>187</v>
      </c>
      <c r="M115" s="186"/>
      <c r="N115" s="186"/>
      <c r="O115" s="186"/>
      <c r="P115" s="186"/>
      <c r="Q115" s="186"/>
      <c r="R115" s="187">
        <f t="shared" si="5"/>
        <v>0</v>
      </c>
      <c r="S115" s="16"/>
      <c r="T115" s="16"/>
      <c r="U115" s="16"/>
      <c r="V115" s="216" t="s">
        <v>250</v>
      </c>
      <c r="W115" s="242" t="s">
        <v>254</v>
      </c>
      <c r="X115" s="251"/>
    </row>
    <row r="116" spans="1:24" s="13" customFormat="1">
      <c r="A116" s="10">
        <v>87</v>
      </c>
      <c r="B116" s="19" t="s">
        <v>138</v>
      </c>
      <c r="C116" s="9">
        <v>26</v>
      </c>
      <c r="D116" s="10">
        <v>81</v>
      </c>
      <c r="E116" s="16">
        <v>260</v>
      </c>
      <c r="F116" s="16">
        <v>18.3</v>
      </c>
      <c r="G116" s="16"/>
      <c r="H116" s="16"/>
      <c r="I116" s="16"/>
      <c r="J116" s="278">
        <v>18.3</v>
      </c>
      <c r="K116" s="16">
        <f t="shared" si="3"/>
        <v>241.7</v>
      </c>
      <c r="L116" s="16">
        <v>183</v>
      </c>
      <c r="M116" s="186"/>
      <c r="N116" s="186"/>
      <c r="O116" s="186"/>
      <c r="P116" s="186"/>
      <c r="Q116" s="186"/>
      <c r="R116" s="187">
        <f t="shared" si="5"/>
        <v>0</v>
      </c>
      <c r="S116" s="16"/>
      <c r="T116" s="16"/>
      <c r="U116" s="16"/>
      <c r="V116" s="216" t="s">
        <v>250</v>
      </c>
      <c r="W116" s="242" t="s">
        <v>254</v>
      </c>
      <c r="X116" s="251"/>
    </row>
    <row r="117" spans="1:24" s="13" customFormat="1">
      <c r="A117" s="10">
        <v>88</v>
      </c>
      <c r="B117" s="19" t="s">
        <v>139</v>
      </c>
      <c r="C117" s="9">
        <v>26</v>
      </c>
      <c r="D117" s="10">
        <v>82</v>
      </c>
      <c r="E117" s="16">
        <v>315.5</v>
      </c>
      <c r="F117" s="16">
        <v>30.8</v>
      </c>
      <c r="G117" s="16"/>
      <c r="H117" s="16"/>
      <c r="I117" s="16"/>
      <c r="J117" s="278">
        <v>30.8</v>
      </c>
      <c r="K117" s="16">
        <f t="shared" si="3"/>
        <v>284.7</v>
      </c>
      <c r="L117" s="16">
        <v>205.5</v>
      </c>
      <c r="M117" s="186"/>
      <c r="N117" s="186"/>
      <c r="O117" s="186"/>
      <c r="P117" s="186"/>
      <c r="Q117" s="186"/>
      <c r="R117" s="187">
        <f t="shared" si="5"/>
        <v>0</v>
      </c>
      <c r="S117" s="16"/>
      <c r="T117" s="16"/>
      <c r="U117" s="16"/>
      <c r="V117" s="216" t="s">
        <v>250</v>
      </c>
      <c r="W117" s="242" t="s">
        <v>254</v>
      </c>
      <c r="X117" s="251" t="s">
        <v>140</v>
      </c>
    </row>
    <row r="118" spans="1:24" s="13" customFormat="1">
      <c r="A118" s="558">
        <v>89</v>
      </c>
      <c r="B118" s="636" t="s">
        <v>42</v>
      </c>
      <c r="C118" s="3">
        <v>26</v>
      </c>
      <c r="D118" s="3">
        <v>85</v>
      </c>
      <c r="E118" s="5">
        <v>243.9</v>
      </c>
      <c r="F118" s="5">
        <v>28.8</v>
      </c>
      <c r="G118" s="5"/>
      <c r="H118" s="5"/>
      <c r="I118" s="5"/>
      <c r="J118" s="279">
        <v>28.8</v>
      </c>
      <c r="K118" s="5">
        <f t="shared" si="3"/>
        <v>215.1</v>
      </c>
      <c r="L118" s="16">
        <v>175.3</v>
      </c>
      <c r="M118" s="186"/>
      <c r="N118" s="186"/>
      <c r="O118" s="186"/>
      <c r="P118" s="186"/>
      <c r="Q118" s="186"/>
      <c r="R118" s="187">
        <f t="shared" si="5"/>
        <v>0</v>
      </c>
      <c r="S118" s="16"/>
      <c r="T118" s="16"/>
      <c r="U118" s="16"/>
      <c r="V118" s="216" t="s">
        <v>250</v>
      </c>
      <c r="W118" s="242" t="s">
        <v>254</v>
      </c>
      <c r="X118" s="251" t="s">
        <v>159</v>
      </c>
    </row>
    <row r="119" spans="1:24" s="13" customFormat="1">
      <c r="A119" s="558"/>
      <c r="B119" s="636"/>
      <c r="C119" s="3">
        <v>26</v>
      </c>
      <c r="D119" s="3">
        <v>83</v>
      </c>
      <c r="E119" s="3">
        <v>253.9</v>
      </c>
      <c r="F119" s="3">
        <v>28.1</v>
      </c>
      <c r="G119" s="5"/>
      <c r="H119" s="5"/>
      <c r="I119" s="5"/>
      <c r="J119" s="283">
        <v>28.1</v>
      </c>
      <c r="K119" s="5">
        <f t="shared" si="3"/>
        <v>225.8</v>
      </c>
      <c r="L119" s="16"/>
      <c r="M119" s="186"/>
      <c r="N119" s="186"/>
      <c r="O119" s="186"/>
      <c r="P119" s="186"/>
      <c r="Q119" s="186"/>
      <c r="R119" s="187">
        <f t="shared" si="5"/>
        <v>0</v>
      </c>
      <c r="S119" s="16"/>
      <c r="T119" s="16"/>
      <c r="U119" s="16"/>
      <c r="V119" s="51"/>
      <c r="W119" s="243"/>
      <c r="X119" s="251"/>
    </row>
    <row r="120" spans="1:24" s="13" customFormat="1">
      <c r="A120" s="10">
        <v>90</v>
      </c>
      <c r="B120" s="4" t="s">
        <v>39</v>
      </c>
      <c r="C120" s="3">
        <v>26</v>
      </c>
      <c r="D120" s="3">
        <v>84</v>
      </c>
      <c r="E120" s="5">
        <v>263</v>
      </c>
      <c r="F120" s="5">
        <v>35.200000000000003</v>
      </c>
      <c r="G120" s="5"/>
      <c r="H120" s="5"/>
      <c r="I120" s="5"/>
      <c r="J120" s="279">
        <v>35.200000000000003</v>
      </c>
      <c r="K120" s="5">
        <f t="shared" si="3"/>
        <v>227.8</v>
      </c>
      <c r="L120" s="16"/>
      <c r="M120" s="186"/>
      <c r="N120" s="186"/>
      <c r="O120" s="186"/>
      <c r="P120" s="186"/>
      <c r="Q120" s="186"/>
      <c r="R120" s="187">
        <f t="shared" si="5"/>
        <v>0</v>
      </c>
      <c r="S120" s="16"/>
      <c r="T120" s="16"/>
      <c r="U120" s="16"/>
      <c r="V120" s="216" t="s">
        <v>250</v>
      </c>
      <c r="W120" s="242" t="s">
        <v>254</v>
      </c>
      <c r="X120" s="251"/>
    </row>
    <row r="121" spans="1:24" s="17" customFormat="1">
      <c r="A121" s="10">
        <v>91</v>
      </c>
      <c r="B121" s="19" t="s">
        <v>141</v>
      </c>
      <c r="C121" s="10">
        <v>26</v>
      </c>
      <c r="D121" s="10">
        <v>99</v>
      </c>
      <c r="E121" s="16">
        <v>222.8</v>
      </c>
      <c r="F121" s="16">
        <v>35.299999999999997</v>
      </c>
      <c r="G121" s="16"/>
      <c r="H121" s="16"/>
      <c r="I121" s="16"/>
      <c r="J121" s="278">
        <v>35.299999999999997</v>
      </c>
      <c r="K121" s="16">
        <f t="shared" si="3"/>
        <v>187.5</v>
      </c>
      <c r="L121" s="16">
        <v>116.6</v>
      </c>
      <c r="M121" s="186"/>
      <c r="N121" s="186"/>
      <c r="O121" s="186"/>
      <c r="P121" s="186"/>
      <c r="Q121" s="186"/>
      <c r="R121" s="187">
        <f t="shared" si="5"/>
        <v>0</v>
      </c>
      <c r="S121" s="16"/>
      <c r="T121" s="16"/>
      <c r="U121" s="16"/>
      <c r="V121" s="216" t="s">
        <v>250</v>
      </c>
      <c r="W121" s="242" t="s">
        <v>254</v>
      </c>
      <c r="X121" s="252" t="s">
        <v>142</v>
      </c>
    </row>
    <row r="122" spans="1:24" s="13" customFormat="1">
      <c r="A122" s="10">
        <v>92</v>
      </c>
      <c r="B122" s="19" t="s">
        <v>143</v>
      </c>
      <c r="C122" s="9">
        <v>26</v>
      </c>
      <c r="D122" s="10">
        <v>102</v>
      </c>
      <c r="E122" s="16">
        <v>218.3</v>
      </c>
      <c r="F122" s="16">
        <v>40.299999999999997</v>
      </c>
      <c r="G122" s="16"/>
      <c r="H122" s="16"/>
      <c r="I122" s="16"/>
      <c r="J122" s="278">
        <v>40.299999999999997</v>
      </c>
      <c r="K122" s="16">
        <f t="shared" si="3"/>
        <v>178</v>
      </c>
      <c r="L122" s="16">
        <v>115</v>
      </c>
      <c r="M122" s="186"/>
      <c r="N122" s="186"/>
      <c r="O122" s="186"/>
      <c r="P122" s="186"/>
      <c r="Q122" s="186"/>
      <c r="R122" s="187">
        <f t="shared" si="5"/>
        <v>0</v>
      </c>
      <c r="S122" s="16"/>
      <c r="T122" s="16"/>
      <c r="U122" s="16"/>
      <c r="V122" s="216" t="s">
        <v>250</v>
      </c>
      <c r="W122" s="242" t="s">
        <v>254</v>
      </c>
      <c r="X122" s="251"/>
    </row>
    <row r="123" spans="1:24" s="13" customFormat="1">
      <c r="A123" s="10">
        <v>93</v>
      </c>
      <c r="B123" s="19" t="s">
        <v>144</v>
      </c>
      <c r="C123" s="9">
        <v>26</v>
      </c>
      <c r="D123" s="10">
        <v>87</v>
      </c>
      <c r="E123" s="16">
        <v>326.2</v>
      </c>
      <c r="F123" s="16">
        <v>83.5</v>
      </c>
      <c r="G123" s="16"/>
      <c r="H123" s="16"/>
      <c r="I123" s="16"/>
      <c r="J123" s="278">
        <v>83.5</v>
      </c>
      <c r="K123" s="16">
        <f t="shared" si="3"/>
        <v>242.7</v>
      </c>
      <c r="L123" s="16">
        <v>130</v>
      </c>
      <c r="M123" s="186"/>
      <c r="N123" s="186"/>
      <c r="O123" s="186"/>
      <c r="P123" s="186"/>
      <c r="Q123" s="186"/>
      <c r="R123" s="187">
        <f t="shared" si="5"/>
        <v>0</v>
      </c>
      <c r="S123" s="16"/>
      <c r="T123" s="16"/>
      <c r="U123" s="16"/>
      <c r="V123" s="216" t="s">
        <v>250</v>
      </c>
      <c r="W123" s="242" t="s">
        <v>254</v>
      </c>
      <c r="X123" s="251"/>
    </row>
    <row r="124" spans="1:24" s="228" customFormat="1">
      <c r="A124" s="219">
        <v>94</v>
      </c>
      <c r="B124" s="220" t="s">
        <v>145</v>
      </c>
      <c r="C124" s="230">
        <v>26</v>
      </c>
      <c r="D124" s="219">
        <v>89</v>
      </c>
      <c r="E124" s="223">
        <v>233</v>
      </c>
      <c r="F124" s="223">
        <v>63.6</v>
      </c>
      <c r="G124" s="223"/>
      <c r="H124" s="223">
        <v>0.3</v>
      </c>
      <c r="I124" s="223"/>
      <c r="J124" s="278">
        <v>63.3</v>
      </c>
      <c r="K124" s="223">
        <f t="shared" si="3"/>
        <v>169.4</v>
      </c>
      <c r="L124" s="223">
        <v>143</v>
      </c>
      <c r="M124" s="224"/>
      <c r="N124" s="224">
        <v>24000</v>
      </c>
      <c r="O124" s="224"/>
      <c r="P124" s="224">
        <v>0</v>
      </c>
      <c r="Q124" s="224"/>
      <c r="R124" s="225">
        <f t="shared" si="5"/>
        <v>24000</v>
      </c>
      <c r="S124" s="213" t="s">
        <v>249</v>
      </c>
      <c r="T124" s="213"/>
      <c r="U124" s="213"/>
      <c r="V124" s="216" t="s">
        <v>250</v>
      </c>
      <c r="W124" s="242" t="s">
        <v>254</v>
      </c>
      <c r="X124" s="227"/>
    </row>
    <row r="125" spans="1:24" s="13" customFormat="1">
      <c r="A125" s="10">
        <v>95</v>
      </c>
      <c r="B125" s="19" t="s">
        <v>146</v>
      </c>
      <c r="C125" s="9">
        <v>26</v>
      </c>
      <c r="D125" s="10">
        <v>90</v>
      </c>
      <c r="E125" s="16">
        <v>217.5</v>
      </c>
      <c r="F125" s="16">
        <v>54.2</v>
      </c>
      <c r="G125" s="16"/>
      <c r="H125" s="16"/>
      <c r="I125" s="16"/>
      <c r="J125" s="278">
        <v>54.2</v>
      </c>
      <c r="K125" s="16">
        <f t="shared" si="3"/>
        <v>163.30000000000001</v>
      </c>
      <c r="L125" s="16">
        <v>125</v>
      </c>
      <c r="M125" s="186"/>
      <c r="N125" s="186"/>
      <c r="O125" s="186"/>
      <c r="P125" s="186"/>
      <c r="Q125" s="186"/>
      <c r="R125" s="187">
        <f t="shared" si="5"/>
        <v>0</v>
      </c>
      <c r="S125" s="16"/>
      <c r="T125" s="16"/>
      <c r="U125" s="16"/>
      <c r="V125" s="216" t="s">
        <v>250</v>
      </c>
      <c r="W125" s="242" t="s">
        <v>254</v>
      </c>
      <c r="X125" s="251" t="s">
        <v>147</v>
      </c>
    </row>
    <row r="126" spans="1:24" s="13" customFormat="1">
      <c r="A126" s="10">
        <v>96</v>
      </c>
      <c r="B126" s="19" t="s">
        <v>148</v>
      </c>
      <c r="C126" s="9">
        <v>26</v>
      </c>
      <c r="D126" s="10">
        <v>91</v>
      </c>
      <c r="E126" s="16">
        <v>178.4</v>
      </c>
      <c r="F126" s="16">
        <v>42.5</v>
      </c>
      <c r="G126" s="16"/>
      <c r="H126" s="16"/>
      <c r="I126" s="16"/>
      <c r="J126" s="278">
        <v>42.5</v>
      </c>
      <c r="K126" s="16">
        <f t="shared" si="3"/>
        <v>135.9</v>
      </c>
      <c r="L126" s="16">
        <v>130</v>
      </c>
      <c r="M126" s="186"/>
      <c r="N126" s="186"/>
      <c r="O126" s="186"/>
      <c r="P126" s="186"/>
      <c r="Q126" s="186"/>
      <c r="R126" s="187">
        <f t="shared" si="5"/>
        <v>0</v>
      </c>
      <c r="S126" s="16"/>
      <c r="T126" s="16"/>
      <c r="U126" s="16"/>
      <c r="V126" s="216" t="s">
        <v>250</v>
      </c>
      <c r="W126" s="242" t="s">
        <v>254</v>
      </c>
      <c r="X126" s="251"/>
    </row>
    <row r="127" spans="1:24" s="17" customFormat="1">
      <c r="A127" s="10">
        <v>97</v>
      </c>
      <c r="B127" s="19" t="s">
        <v>106</v>
      </c>
      <c r="C127" s="10">
        <v>26</v>
      </c>
      <c r="D127" s="10">
        <v>77</v>
      </c>
      <c r="E127" s="16">
        <v>203.4</v>
      </c>
      <c r="F127" s="16">
        <v>44.8</v>
      </c>
      <c r="G127" s="16"/>
      <c r="H127" s="16"/>
      <c r="I127" s="16"/>
      <c r="J127" s="278">
        <v>44.8</v>
      </c>
      <c r="K127" s="16">
        <f t="shared" si="3"/>
        <v>158.60000000000002</v>
      </c>
      <c r="L127" s="16">
        <v>129</v>
      </c>
      <c r="M127" s="186"/>
      <c r="N127" s="186"/>
      <c r="O127" s="186"/>
      <c r="P127" s="186"/>
      <c r="Q127" s="186"/>
      <c r="R127" s="187">
        <f t="shared" si="5"/>
        <v>0</v>
      </c>
      <c r="S127" s="16"/>
      <c r="T127" s="16"/>
      <c r="U127" s="16"/>
      <c r="V127" s="216" t="s">
        <v>250</v>
      </c>
      <c r="W127" s="242" t="s">
        <v>254</v>
      </c>
      <c r="X127" s="252"/>
    </row>
    <row r="128" spans="1:24" s="13" customFormat="1" ht="31.2">
      <c r="A128" s="10">
        <v>98</v>
      </c>
      <c r="B128" s="4" t="s">
        <v>38</v>
      </c>
      <c r="C128" s="3">
        <v>26</v>
      </c>
      <c r="D128" s="3">
        <v>76</v>
      </c>
      <c r="E128" s="5">
        <v>198.6</v>
      </c>
      <c r="F128" s="5">
        <v>45.7</v>
      </c>
      <c r="G128" s="5"/>
      <c r="H128" s="5"/>
      <c r="I128" s="5"/>
      <c r="J128" s="279">
        <v>45.7</v>
      </c>
      <c r="K128" s="5">
        <f t="shared" si="3"/>
        <v>152.89999999999998</v>
      </c>
      <c r="L128" s="16"/>
      <c r="M128" s="186"/>
      <c r="N128" s="186"/>
      <c r="O128" s="186"/>
      <c r="P128" s="186"/>
      <c r="Q128" s="186"/>
      <c r="R128" s="187">
        <f t="shared" si="5"/>
        <v>0</v>
      </c>
      <c r="S128" s="16"/>
      <c r="T128" s="16"/>
      <c r="U128" s="16"/>
      <c r="V128" s="216" t="s">
        <v>250</v>
      </c>
      <c r="W128" s="242" t="s">
        <v>254</v>
      </c>
      <c r="X128" s="251"/>
    </row>
    <row r="129" spans="1:24" s="13" customFormat="1">
      <c r="A129" s="10">
        <v>99</v>
      </c>
      <c r="B129" s="4" t="s">
        <v>55</v>
      </c>
      <c r="C129" s="3">
        <v>26</v>
      </c>
      <c r="D129" s="3">
        <v>75</v>
      </c>
      <c r="E129" s="5">
        <v>263.2</v>
      </c>
      <c r="F129" s="5">
        <v>55.9</v>
      </c>
      <c r="G129" s="5"/>
      <c r="H129" s="5"/>
      <c r="I129" s="5"/>
      <c r="J129" s="279">
        <v>55.9</v>
      </c>
      <c r="K129" s="5">
        <f t="shared" si="3"/>
        <v>207.29999999999998</v>
      </c>
      <c r="L129" s="16"/>
      <c r="M129" s="186"/>
      <c r="N129" s="186"/>
      <c r="O129" s="186"/>
      <c r="P129" s="186"/>
      <c r="Q129" s="186"/>
      <c r="R129" s="187">
        <f t="shared" si="5"/>
        <v>0</v>
      </c>
      <c r="S129" s="16"/>
      <c r="T129" s="16"/>
      <c r="U129" s="16"/>
      <c r="V129" s="216" t="s">
        <v>250</v>
      </c>
      <c r="W129" s="242" t="s">
        <v>254</v>
      </c>
      <c r="X129" s="251"/>
    </row>
    <row r="130" spans="1:24" s="17" customFormat="1">
      <c r="A130" s="558">
        <v>100</v>
      </c>
      <c r="B130" s="626" t="s">
        <v>107</v>
      </c>
      <c r="C130" s="10">
        <v>26</v>
      </c>
      <c r="D130" s="10">
        <v>74</v>
      </c>
      <c r="E130" s="16">
        <v>464.6</v>
      </c>
      <c r="F130" s="16">
        <v>129</v>
      </c>
      <c r="G130" s="16"/>
      <c r="H130" s="16"/>
      <c r="I130" s="16"/>
      <c r="J130" s="278">
        <v>129</v>
      </c>
      <c r="K130" s="16">
        <f t="shared" si="3"/>
        <v>335.6</v>
      </c>
      <c r="L130" s="16">
        <v>329</v>
      </c>
      <c r="M130" s="186"/>
      <c r="N130" s="186"/>
      <c r="O130" s="186"/>
      <c r="P130" s="186">
        <v>255364000</v>
      </c>
      <c r="Q130" s="186"/>
      <c r="R130" s="187">
        <f t="shared" si="5"/>
        <v>255364000</v>
      </c>
      <c r="S130" s="16" t="s">
        <v>253</v>
      </c>
      <c r="T130" s="16" t="s">
        <v>209</v>
      </c>
      <c r="U130" s="16"/>
      <c r="V130" s="51"/>
      <c r="W130" s="243" t="s">
        <v>254</v>
      </c>
      <c r="X130" s="252"/>
    </row>
    <row r="131" spans="1:24" s="17" customFormat="1">
      <c r="A131" s="558"/>
      <c r="B131" s="626"/>
      <c r="C131" s="10">
        <v>26</v>
      </c>
      <c r="D131" s="10">
        <v>73</v>
      </c>
      <c r="E131" s="16">
        <v>492.8</v>
      </c>
      <c r="F131" s="16">
        <v>164.2</v>
      </c>
      <c r="G131" s="16">
        <v>30.9</v>
      </c>
      <c r="H131" s="16">
        <v>5.9</v>
      </c>
      <c r="I131" s="16"/>
      <c r="J131" s="278">
        <v>133.30000000000001</v>
      </c>
      <c r="K131" s="16">
        <f t="shared" si="3"/>
        <v>328.6</v>
      </c>
      <c r="L131" s="16">
        <v>340</v>
      </c>
      <c r="M131" s="186">
        <v>992730000</v>
      </c>
      <c r="N131" s="186"/>
      <c r="O131" s="186"/>
      <c r="P131" s="186">
        <v>379286000</v>
      </c>
      <c r="Q131" s="186"/>
      <c r="R131" s="187">
        <f t="shared" si="5"/>
        <v>1372016000</v>
      </c>
      <c r="S131" s="16" t="s">
        <v>253</v>
      </c>
      <c r="T131" s="16" t="s">
        <v>209</v>
      </c>
      <c r="U131" s="16"/>
      <c r="V131" s="51"/>
      <c r="W131" s="243" t="s">
        <v>254</v>
      </c>
      <c r="X131" s="252"/>
    </row>
    <row r="132" spans="1:24" s="13" customFormat="1">
      <c r="A132" s="10">
        <v>101</v>
      </c>
      <c r="B132" s="19" t="s">
        <v>149</v>
      </c>
      <c r="C132" s="9">
        <v>26</v>
      </c>
      <c r="D132" s="10">
        <v>72</v>
      </c>
      <c r="E132" s="16">
        <v>301.8</v>
      </c>
      <c r="F132" s="16">
        <v>164.8</v>
      </c>
      <c r="G132" s="16">
        <v>9</v>
      </c>
      <c r="H132" s="16"/>
      <c r="I132" s="16"/>
      <c r="J132" s="278">
        <v>155.80000000000001</v>
      </c>
      <c r="K132" s="16">
        <f t="shared" si="3"/>
        <v>137</v>
      </c>
      <c r="L132" s="16">
        <v>146</v>
      </c>
      <c r="M132" s="186">
        <v>294300000</v>
      </c>
      <c r="N132" s="186"/>
      <c r="O132" s="186"/>
      <c r="P132" s="186">
        <v>689196000</v>
      </c>
      <c r="Q132" s="186"/>
      <c r="R132" s="187">
        <f t="shared" si="5"/>
        <v>983496000</v>
      </c>
      <c r="S132" s="16" t="s">
        <v>253</v>
      </c>
      <c r="T132" s="16" t="s">
        <v>209</v>
      </c>
      <c r="U132" s="16"/>
      <c r="V132" s="51"/>
      <c r="W132" s="243" t="s">
        <v>254</v>
      </c>
      <c r="X132" s="251"/>
    </row>
    <row r="133" spans="1:24" s="13" customFormat="1">
      <c r="A133" s="10">
        <v>102</v>
      </c>
      <c r="B133" s="258" t="s">
        <v>46</v>
      </c>
      <c r="C133" s="3">
        <v>26</v>
      </c>
      <c r="D133" s="3">
        <v>71</v>
      </c>
      <c r="E133" s="5">
        <v>172.9</v>
      </c>
      <c r="F133" s="5">
        <v>62.4</v>
      </c>
      <c r="G133" s="5">
        <v>0.8</v>
      </c>
      <c r="H133" s="5"/>
      <c r="I133" s="5"/>
      <c r="J133" s="279">
        <v>61.6</v>
      </c>
      <c r="K133" s="5">
        <f t="shared" si="3"/>
        <v>110.5</v>
      </c>
      <c r="L133" s="16">
        <v>167</v>
      </c>
      <c r="M133" s="186"/>
      <c r="N133" s="186"/>
      <c r="O133" s="186"/>
      <c r="P133" s="186"/>
      <c r="Q133" s="186"/>
      <c r="R133" s="187">
        <f t="shared" si="5"/>
        <v>0</v>
      </c>
      <c r="S133" s="16" t="s">
        <v>253</v>
      </c>
      <c r="T133" s="16"/>
      <c r="U133" s="16"/>
      <c r="V133" s="216" t="s">
        <v>250</v>
      </c>
      <c r="W133" s="243" t="s">
        <v>254</v>
      </c>
      <c r="X133" s="251"/>
    </row>
    <row r="134" spans="1:24" s="228" customFormat="1">
      <c r="A134" s="219">
        <v>103</v>
      </c>
      <c r="B134" s="233" t="s">
        <v>119</v>
      </c>
      <c r="C134" s="221">
        <v>26</v>
      </c>
      <c r="D134" s="221">
        <v>70</v>
      </c>
      <c r="E134" s="222">
        <v>188.1</v>
      </c>
      <c r="F134" s="222">
        <v>37.4</v>
      </c>
      <c r="G134" s="222">
        <v>16.3</v>
      </c>
      <c r="H134" s="222"/>
      <c r="I134" s="222"/>
      <c r="J134" s="279">
        <v>21.1</v>
      </c>
      <c r="K134" s="222">
        <f>E134-F134</f>
        <v>150.69999999999999</v>
      </c>
      <c r="L134" s="223"/>
      <c r="M134" s="224">
        <v>484110000</v>
      </c>
      <c r="N134" s="224"/>
      <c r="O134" s="224">
        <v>0</v>
      </c>
      <c r="P134" s="224">
        <v>0</v>
      </c>
      <c r="Q134" s="224"/>
      <c r="R134" s="225">
        <f t="shared" si="5"/>
        <v>484110000</v>
      </c>
      <c r="S134" s="213" t="s">
        <v>249</v>
      </c>
      <c r="T134" s="213"/>
      <c r="U134" s="213"/>
      <c r="V134" s="216" t="s">
        <v>251</v>
      </c>
      <c r="W134" s="242" t="s">
        <v>254</v>
      </c>
      <c r="X134" s="227"/>
    </row>
    <row r="135" spans="1:24" s="13" customFormat="1">
      <c r="A135" s="10">
        <v>104</v>
      </c>
      <c r="B135" s="4" t="s">
        <v>19</v>
      </c>
      <c r="C135" s="3">
        <v>26</v>
      </c>
      <c r="D135" s="3">
        <v>61</v>
      </c>
      <c r="E135" s="5">
        <v>220</v>
      </c>
      <c r="F135" s="5">
        <v>56.4</v>
      </c>
      <c r="G135" s="5"/>
      <c r="H135" s="5">
        <v>1.8</v>
      </c>
      <c r="I135" s="5"/>
      <c r="J135" s="279">
        <v>54.6</v>
      </c>
      <c r="K135" s="5">
        <f>E135-F135</f>
        <v>163.6</v>
      </c>
      <c r="L135" s="16"/>
      <c r="M135" s="186"/>
      <c r="N135" s="186"/>
      <c r="O135" s="186"/>
      <c r="P135" s="186"/>
      <c r="Q135" s="186"/>
      <c r="R135" s="187">
        <f t="shared" si="5"/>
        <v>0</v>
      </c>
      <c r="S135" s="16" t="s">
        <v>253</v>
      </c>
      <c r="T135" s="16"/>
      <c r="U135" s="16"/>
      <c r="V135" s="216" t="s">
        <v>250</v>
      </c>
      <c r="W135" s="243" t="s">
        <v>254</v>
      </c>
      <c r="X135" s="251"/>
    </row>
    <row r="136" spans="1:24" s="13" customFormat="1">
      <c r="A136" s="10">
        <v>105</v>
      </c>
      <c r="B136" s="258" t="s">
        <v>118</v>
      </c>
      <c r="C136" s="3">
        <v>26</v>
      </c>
      <c r="D136" s="3">
        <v>62</v>
      </c>
      <c r="E136" s="5">
        <v>210.8</v>
      </c>
      <c r="F136" s="5">
        <v>47</v>
      </c>
      <c r="G136" s="5">
        <v>3.2</v>
      </c>
      <c r="H136" s="5"/>
      <c r="I136" s="5"/>
      <c r="J136" s="279">
        <v>43.8</v>
      </c>
      <c r="K136" s="5">
        <f t="shared" si="3"/>
        <v>163.80000000000001</v>
      </c>
      <c r="L136" s="16"/>
      <c r="M136" s="186">
        <v>104640000</v>
      </c>
      <c r="N136" s="186"/>
      <c r="O136" s="186">
        <v>185000</v>
      </c>
      <c r="P136" s="186"/>
      <c r="Q136" s="186"/>
      <c r="R136" s="187">
        <f t="shared" si="5"/>
        <v>104825000</v>
      </c>
      <c r="S136" s="16" t="s">
        <v>253</v>
      </c>
      <c r="T136" s="16" t="s">
        <v>209</v>
      </c>
      <c r="U136" s="16"/>
      <c r="V136" s="51"/>
      <c r="W136" s="243"/>
      <c r="X136" s="251"/>
    </row>
    <row r="137" spans="1:24" s="13" customFormat="1">
      <c r="A137" s="558">
        <v>106</v>
      </c>
      <c r="B137" s="626" t="s">
        <v>35</v>
      </c>
      <c r="C137" s="3">
        <v>26</v>
      </c>
      <c r="D137" s="3">
        <v>63</v>
      </c>
      <c r="E137" s="5">
        <v>475.2</v>
      </c>
      <c r="F137" s="5">
        <v>114.9</v>
      </c>
      <c r="G137" s="5">
        <v>17.7</v>
      </c>
      <c r="H137" s="5"/>
      <c r="I137" s="5"/>
      <c r="J137" s="279">
        <v>97.2</v>
      </c>
      <c r="K137" s="5">
        <f t="shared" si="3"/>
        <v>360.29999999999995</v>
      </c>
      <c r="L137" s="16"/>
      <c r="M137" s="186"/>
      <c r="N137" s="186">
        <v>578790000</v>
      </c>
      <c r="O137" s="186"/>
      <c r="P137" s="186">
        <v>4275000</v>
      </c>
      <c r="Q137" s="186"/>
      <c r="R137" s="187">
        <f t="shared" si="5"/>
        <v>583065000</v>
      </c>
      <c r="S137" s="16" t="s">
        <v>253</v>
      </c>
      <c r="T137" s="16" t="s">
        <v>209</v>
      </c>
      <c r="U137" s="16"/>
      <c r="V137" s="51"/>
      <c r="W137" s="243" t="s">
        <v>254</v>
      </c>
      <c r="X137" s="251"/>
    </row>
    <row r="138" spans="1:24">
      <c r="A138" s="558"/>
      <c r="B138" s="626"/>
      <c r="C138" s="27">
        <v>26</v>
      </c>
      <c r="D138" s="29">
        <v>42</v>
      </c>
      <c r="E138" s="25"/>
      <c r="F138" s="25"/>
      <c r="G138" s="25"/>
      <c r="H138" s="25"/>
      <c r="I138" s="25"/>
      <c r="J138" s="278"/>
      <c r="K138" s="25">
        <f t="shared" si="3"/>
        <v>0</v>
      </c>
      <c r="L138" s="25"/>
      <c r="M138" s="185"/>
      <c r="N138" s="185"/>
      <c r="O138" s="185"/>
      <c r="P138" s="185"/>
      <c r="Q138" s="185"/>
      <c r="R138" s="184">
        <f t="shared" si="5"/>
        <v>0</v>
      </c>
      <c r="S138" s="25"/>
      <c r="T138" s="25"/>
      <c r="U138" s="25"/>
      <c r="V138" s="49"/>
      <c r="W138" s="181"/>
      <c r="X138" s="179"/>
    </row>
    <row r="139" spans="1:24">
      <c r="A139" s="29">
        <v>107</v>
      </c>
      <c r="B139" s="33" t="s">
        <v>259</v>
      </c>
      <c r="C139" s="27">
        <v>26</v>
      </c>
      <c r="D139" s="29">
        <v>112</v>
      </c>
      <c r="E139" s="25"/>
      <c r="F139" s="25"/>
      <c r="G139" s="25"/>
      <c r="H139" s="25"/>
      <c r="I139" s="25"/>
      <c r="J139" s="278"/>
      <c r="K139" s="25">
        <f t="shared" ref="K139:K170" si="7">E139-F139</f>
        <v>0</v>
      </c>
      <c r="L139" s="25"/>
      <c r="M139" s="185"/>
      <c r="N139" s="185"/>
      <c r="O139" s="185"/>
      <c r="P139" s="185"/>
      <c r="Q139" s="185"/>
      <c r="R139" s="184">
        <f t="shared" si="5"/>
        <v>0</v>
      </c>
      <c r="S139" s="25"/>
      <c r="T139" s="25"/>
      <c r="U139" s="25"/>
      <c r="V139" s="49"/>
      <c r="W139" s="181"/>
      <c r="X139" s="179"/>
    </row>
    <row r="140" spans="1:24" s="228" customFormat="1">
      <c r="A140" s="219">
        <v>108</v>
      </c>
      <c r="B140" s="233" t="s">
        <v>116</v>
      </c>
      <c r="C140" s="221">
        <v>26</v>
      </c>
      <c r="D140" s="221">
        <v>64</v>
      </c>
      <c r="E140" s="222">
        <v>231.2</v>
      </c>
      <c r="F140" s="222">
        <v>51.2</v>
      </c>
      <c r="G140" s="222">
        <v>10.5</v>
      </c>
      <c r="H140" s="222"/>
      <c r="I140" s="222"/>
      <c r="J140" s="279">
        <v>40.700000000000003</v>
      </c>
      <c r="K140" s="222">
        <f>E140-F140</f>
        <v>180</v>
      </c>
      <c r="L140" s="223"/>
      <c r="M140" s="224">
        <v>311850000</v>
      </c>
      <c r="N140" s="224"/>
      <c r="O140" s="224">
        <v>0</v>
      </c>
      <c r="P140" s="224">
        <v>145562000</v>
      </c>
      <c r="Q140" s="224"/>
      <c r="R140" s="225">
        <f t="shared" si="5"/>
        <v>457412000</v>
      </c>
      <c r="S140" s="213" t="s">
        <v>249</v>
      </c>
      <c r="T140" s="213"/>
      <c r="U140" s="213"/>
      <c r="V140" s="216" t="s">
        <v>250</v>
      </c>
      <c r="W140" s="242" t="s">
        <v>254</v>
      </c>
      <c r="X140" s="227"/>
    </row>
    <row r="141" spans="1:24" s="13" customFormat="1">
      <c r="A141" s="10">
        <v>109</v>
      </c>
      <c r="B141" s="4" t="s">
        <v>115</v>
      </c>
      <c r="C141" s="3">
        <v>26</v>
      </c>
      <c r="D141" s="3">
        <v>65</v>
      </c>
      <c r="E141" s="5">
        <v>242.7</v>
      </c>
      <c r="F141" s="5">
        <v>55.1</v>
      </c>
      <c r="G141" s="5">
        <v>5</v>
      </c>
      <c r="H141" s="5"/>
      <c r="I141" s="5"/>
      <c r="J141" s="279">
        <v>50.1</v>
      </c>
      <c r="K141" s="5">
        <f>E141-F141</f>
        <v>187.6</v>
      </c>
      <c r="L141" s="16"/>
      <c r="M141" s="186">
        <v>163500000</v>
      </c>
      <c r="N141" s="186"/>
      <c r="O141" s="186">
        <v>0</v>
      </c>
      <c r="P141" s="186">
        <v>798394000</v>
      </c>
      <c r="Q141" s="186"/>
      <c r="R141" s="187">
        <f t="shared" si="5"/>
        <v>961894000</v>
      </c>
      <c r="S141" s="16" t="s">
        <v>253</v>
      </c>
      <c r="T141" s="16" t="s">
        <v>209</v>
      </c>
      <c r="U141" s="16"/>
      <c r="V141" s="51"/>
      <c r="W141" s="243" t="s">
        <v>254</v>
      </c>
      <c r="X141" s="251"/>
    </row>
    <row r="142" spans="1:24" s="202" customFormat="1">
      <c r="A142" s="196">
        <v>110</v>
      </c>
      <c r="B142" s="205" t="s">
        <v>34</v>
      </c>
      <c r="C142" s="206">
        <v>26</v>
      </c>
      <c r="D142" s="206">
        <v>67</v>
      </c>
      <c r="E142" s="204">
        <v>225.5</v>
      </c>
      <c r="F142" s="204">
        <v>47</v>
      </c>
      <c r="G142" s="204">
        <v>6</v>
      </c>
      <c r="H142" s="204"/>
      <c r="I142" s="204"/>
      <c r="J142" s="282">
        <v>41</v>
      </c>
      <c r="K142" s="204">
        <f t="shared" si="7"/>
        <v>178.5</v>
      </c>
      <c r="L142" s="195"/>
      <c r="M142" s="198">
        <v>196200000</v>
      </c>
      <c r="N142" s="198"/>
      <c r="O142" s="198"/>
      <c r="P142" s="198"/>
      <c r="Q142" s="198"/>
      <c r="R142" s="199">
        <f>M142+O142+P142+Q142+N142</f>
        <v>196200000</v>
      </c>
      <c r="S142" s="195" t="s">
        <v>243</v>
      </c>
      <c r="T142" s="195" t="s">
        <v>209</v>
      </c>
      <c r="U142" s="195"/>
      <c r="V142" s="200"/>
      <c r="W142" s="209"/>
      <c r="X142" s="201"/>
    </row>
    <row r="143" spans="1:24" s="202" customFormat="1">
      <c r="A143" s="196">
        <v>111</v>
      </c>
      <c r="B143" s="205" t="s">
        <v>37</v>
      </c>
      <c r="C143" s="206">
        <v>26</v>
      </c>
      <c r="D143" s="206">
        <v>68</v>
      </c>
      <c r="E143" s="204">
        <v>202.8</v>
      </c>
      <c r="F143" s="204">
        <v>41.5</v>
      </c>
      <c r="G143" s="204">
        <v>5.7</v>
      </c>
      <c r="H143" s="204"/>
      <c r="I143" s="204"/>
      <c r="J143" s="282">
        <v>35.799999999999997</v>
      </c>
      <c r="K143" s="204">
        <f t="shared" si="7"/>
        <v>161.30000000000001</v>
      </c>
      <c r="L143" s="195"/>
      <c r="M143" s="198">
        <v>169290000</v>
      </c>
      <c r="N143" s="198"/>
      <c r="O143" s="198"/>
      <c r="P143" s="198"/>
      <c r="Q143" s="198"/>
      <c r="R143" s="199">
        <f>M143+O143+P143+Q143+N143</f>
        <v>169290000</v>
      </c>
      <c r="S143" s="195" t="s">
        <v>243</v>
      </c>
      <c r="T143" s="195" t="s">
        <v>209</v>
      </c>
      <c r="U143" s="195"/>
      <c r="V143" s="200"/>
      <c r="W143" s="209"/>
      <c r="X143" s="201"/>
    </row>
    <row r="144" spans="1:24" s="202" customFormat="1">
      <c r="A144" s="196">
        <v>112</v>
      </c>
      <c r="B144" s="205" t="s">
        <v>21</v>
      </c>
      <c r="C144" s="206">
        <v>26</v>
      </c>
      <c r="D144" s="206">
        <v>69</v>
      </c>
      <c r="E144" s="204">
        <v>199.7</v>
      </c>
      <c r="F144" s="204">
        <v>39.9</v>
      </c>
      <c r="G144" s="204">
        <v>7.2</v>
      </c>
      <c r="H144" s="204"/>
      <c r="I144" s="204"/>
      <c r="J144" s="282">
        <v>32.700000000000003</v>
      </c>
      <c r="K144" s="204">
        <f t="shared" si="7"/>
        <v>159.79999999999998</v>
      </c>
      <c r="L144" s="195"/>
      <c r="M144" s="198">
        <v>213840000</v>
      </c>
      <c r="N144" s="198"/>
      <c r="O144" s="198"/>
      <c r="P144" s="198"/>
      <c r="Q144" s="198"/>
      <c r="R144" s="199">
        <f t="shared" ref="R144:R170" si="8">M144+O144+P144+Q144+N144</f>
        <v>213840000</v>
      </c>
      <c r="S144" s="195" t="s">
        <v>243</v>
      </c>
      <c r="T144" s="195" t="s">
        <v>209</v>
      </c>
      <c r="U144" s="195"/>
      <c r="V144" s="200"/>
      <c r="W144" s="209"/>
      <c r="X144" s="201"/>
    </row>
    <row r="145" spans="1:24" s="17" customFormat="1" ht="31.2">
      <c r="A145" s="10">
        <v>113</v>
      </c>
      <c r="B145" s="19" t="s">
        <v>255</v>
      </c>
      <c r="C145" s="10">
        <v>26</v>
      </c>
      <c r="D145" s="10">
        <v>51</v>
      </c>
      <c r="E145" s="16"/>
      <c r="F145" s="16">
        <v>95.1</v>
      </c>
      <c r="G145" s="16">
        <v>25.9</v>
      </c>
      <c r="H145" s="16"/>
      <c r="I145" s="16"/>
      <c r="J145" s="278">
        <v>69.2</v>
      </c>
      <c r="K145" s="16">
        <f t="shared" si="7"/>
        <v>-95.1</v>
      </c>
      <c r="L145" s="16"/>
      <c r="M145" s="186">
        <v>769230000</v>
      </c>
      <c r="N145" s="186"/>
      <c r="O145" s="186"/>
      <c r="P145" s="186">
        <v>13780000</v>
      </c>
      <c r="Q145" s="186"/>
      <c r="R145" s="187">
        <f t="shared" si="8"/>
        <v>783010000</v>
      </c>
      <c r="S145" s="16" t="s">
        <v>253</v>
      </c>
      <c r="T145" s="16" t="s">
        <v>209</v>
      </c>
      <c r="U145" s="16"/>
      <c r="V145" s="51"/>
      <c r="W145" s="243" t="s">
        <v>254</v>
      </c>
      <c r="X145" s="252"/>
    </row>
    <row r="146" spans="1:24" s="228" customFormat="1">
      <c r="A146" s="219">
        <v>114</v>
      </c>
      <c r="B146" s="229" t="s">
        <v>22</v>
      </c>
      <c r="C146" s="221">
        <v>26</v>
      </c>
      <c r="D146" s="221">
        <v>50</v>
      </c>
      <c r="E146" s="222">
        <v>440.2</v>
      </c>
      <c r="F146" s="222">
        <v>79.2</v>
      </c>
      <c r="G146" s="222">
        <v>8.1999999999999993</v>
      </c>
      <c r="H146" s="222"/>
      <c r="I146" s="222"/>
      <c r="J146" s="279">
        <v>71</v>
      </c>
      <c r="K146" s="222">
        <f>E146-F146</f>
        <v>361</v>
      </c>
      <c r="L146" s="223"/>
      <c r="M146" s="224">
        <v>243540000</v>
      </c>
      <c r="N146" s="224"/>
      <c r="O146" s="224">
        <v>2500000</v>
      </c>
      <c r="P146" s="224">
        <v>71491000</v>
      </c>
      <c r="Q146" s="224"/>
      <c r="R146" s="225">
        <f t="shared" si="8"/>
        <v>317531000</v>
      </c>
      <c r="S146" s="223"/>
      <c r="T146" s="223"/>
      <c r="U146" s="223"/>
      <c r="V146" s="226"/>
      <c r="W146" s="234"/>
      <c r="X146" s="227"/>
    </row>
    <row r="147" spans="1:24" s="13" customFormat="1">
      <c r="A147" s="10">
        <v>115</v>
      </c>
      <c r="B147" s="19" t="s">
        <v>23</v>
      </c>
      <c r="C147" s="9">
        <v>26</v>
      </c>
      <c r="D147" s="10">
        <v>49</v>
      </c>
      <c r="E147" s="16">
        <v>385.7</v>
      </c>
      <c r="F147" s="16">
        <v>58.7</v>
      </c>
      <c r="G147" s="16"/>
      <c r="H147" s="16">
        <v>7.4</v>
      </c>
      <c r="I147" s="16"/>
      <c r="J147" s="278">
        <v>51.3</v>
      </c>
      <c r="K147" s="16">
        <f t="shared" si="7"/>
        <v>327</v>
      </c>
      <c r="L147" s="16"/>
      <c r="M147" s="186"/>
      <c r="N147" s="186"/>
      <c r="O147" s="186"/>
      <c r="P147" s="186"/>
      <c r="Q147" s="186"/>
      <c r="R147" s="187">
        <f t="shared" si="8"/>
        <v>0</v>
      </c>
      <c r="S147" s="16" t="s">
        <v>253</v>
      </c>
      <c r="T147" s="16"/>
      <c r="U147" s="16"/>
      <c r="V147" s="200" t="s">
        <v>250</v>
      </c>
      <c r="W147" s="243" t="s">
        <v>254</v>
      </c>
      <c r="X147" s="251"/>
    </row>
    <row r="148" spans="1:24" s="13" customFormat="1">
      <c r="A148" s="10">
        <v>116</v>
      </c>
      <c r="B148" s="4" t="s">
        <v>114</v>
      </c>
      <c r="C148" s="3">
        <v>26</v>
      </c>
      <c r="D148" s="3">
        <v>48</v>
      </c>
      <c r="E148" s="5">
        <v>483.6</v>
      </c>
      <c r="F148" s="5">
        <v>65.7</v>
      </c>
      <c r="G148" s="5">
        <v>8.5</v>
      </c>
      <c r="H148" s="5"/>
      <c r="I148" s="5"/>
      <c r="J148" s="279">
        <v>57.2</v>
      </c>
      <c r="K148" s="5">
        <f t="shared" si="7"/>
        <v>417.90000000000003</v>
      </c>
      <c r="L148" s="16"/>
      <c r="M148" s="186"/>
      <c r="N148" s="186"/>
      <c r="O148" s="186"/>
      <c r="P148" s="186"/>
      <c r="Q148" s="186"/>
      <c r="R148" s="187">
        <f t="shared" si="8"/>
        <v>0</v>
      </c>
      <c r="S148" s="16" t="s">
        <v>253</v>
      </c>
      <c r="T148" s="16"/>
      <c r="U148" s="16"/>
      <c r="V148" s="200" t="s">
        <v>250</v>
      </c>
      <c r="W148" s="243" t="s">
        <v>254</v>
      </c>
      <c r="X148" s="251"/>
    </row>
    <row r="149" spans="1:24" s="13" customFormat="1">
      <c r="A149" s="558">
        <v>117</v>
      </c>
      <c r="B149" s="4" t="s">
        <v>150</v>
      </c>
      <c r="C149" s="9">
        <v>26</v>
      </c>
      <c r="D149" s="10">
        <v>17</v>
      </c>
      <c r="E149" s="16">
        <v>645.9</v>
      </c>
      <c r="F149" s="16">
        <v>54</v>
      </c>
      <c r="G149" s="16">
        <v>8</v>
      </c>
      <c r="H149" s="16"/>
      <c r="I149" s="16"/>
      <c r="J149" s="278">
        <v>46</v>
      </c>
      <c r="K149" s="16">
        <f t="shared" si="7"/>
        <v>591.9</v>
      </c>
      <c r="L149" s="16">
        <v>599</v>
      </c>
      <c r="M149" s="186"/>
      <c r="N149" s="186"/>
      <c r="O149" s="186"/>
      <c r="P149" s="186"/>
      <c r="Q149" s="186"/>
      <c r="R149" s="187">
        <f t="shared" si="8"/>
        <v>0</v>
      </c>
      <c r="S149" s="16" t="s">
        <v>253</v>
      </c>
      <c r="T149" s="16"/>
      <c r="U149" s="16"/>
      <c r="V149" s="200" t="s">
        <v>250</v>
      </c>
      <c r="W149" s="243" t="s">
        <v>254</v>
      </c>
      <c r="X149" s="251"/>
    </row>
    <row r="150" spans="1:24" s="13" customFormat="1">
      <c r="A150" s="558"/>
      <c r="B150" s="4"/>
      <c r="C150" s="9">
        <v>26</v>
      </c>
      <c r="D150" s="10">
        <v>47</v>
      </c>
      <c r="E150" s="16">
        <v>1656.2</v>
      </c>
      <c r="F150" s="16">
        <v>42.3</v>
      </c>
      <c r="G150" s="16">
        <v>8.5</v>
      </c>
      <c r="H150" s="16"/>
      <c r="I150" s="16"/>
      <c r="J150" s="278">
        <v>33.799999999999997</v>
      </c>
      <c r="K150" s="16">
        <f t="shared" si="7"/>
        <v>1613.9</v>
      </c>
      <c r="L150" s="16">
        <v>301</v>
      </c>
      <c r="M150" s="186"/>
      <c r="N150" s="186"/>
      <c r="O150" s="186"/>
      <c r="P150" s="186"/>
      <c r="Q150" s="186"/>
      <c r="R150" s="187">
        <f t="shared" si="8"/>
        <v>0</v>
      </c>
      <c r="S150" s="16"/>
      <c r="T150" s="16"/>
      <c r="U150" s="16"/>
      <c r="V150" s="51"/>
      <c r="W150" s="243"/>
      <c r="X150" s="251"/>
    </row>
    <row r="151" spans="1:24" s="13" customFormat="1">
      <c r="A151" s="10">
        <v>118</v>
      </c>
      <c r="B151" s="4" t="s">
        <v>110</v>
      </c>
      <c r="C151" s="9">
        <v>26</v>
      </c>
      <c r="D151" s="10">
        <v>46</v>
      </c>
      <c r="E151" s="16"/>
      <c r="F151" s="16">
        <v>100.4</v>
      </c>
      <c r="G151" s="16">
        <v>100.4</v>
      </c>
      <c r="H151" s="16"/>
      <c r="I151" s="16"/>
      <c r="J151" s="278"/>
      <c r="K151" s="16">
        <f t="shared" si="7"/>
        <v>-100.4</v>
      </c>
      <c r="L151" s="16"/>
      <c r="M151" s="186"/>
      <c r="N151" s="186"/>
      <c r="O151" s="186"/>
      <c r="P151" s="186"/>
      <c r="Q151" s="186"/>
      <c r="R151" s="187">
        <f t="shared" si="8"/>
        <v>0</v>
      </c>
      <c r="S151" s="16" t="s">
        <v>258</v>
      </c>
      <c r="T151" s="16" t="s">
        <v>209</v>
      </c>
      <c r="U151" s="16"/>
      <c r="V151" s="51"/>
      <c r="W151" s="243"/>
      <c r="X151" s="251"/>
    </row>
    <row r="152" spans="1:24" s="13" customFormat="1">
      <c r="A152" s="10">
        <v>119</v>
      </c>
      <c r="B152" s="4" t="s">
        <v>33</v>
      </c>
      <c r="C152" s="3">
        <v>26</v>
      </c>
      <c r="D152" s="3">
        <v>45</v>
      </c>
      <c r="E152" s="5">
        <v>501</v>
      </c>
      <c r="F152" s="5">
        <v>117.6</v>
      </c>
      <c r="G152" s="5">
        <v>117.6</v>
      </c>
      <c r="H152" s="5"/>
      <c r="I152" s="5"/>
      <c r="J152" s="279"/>
      <c r="K152" s="5">
        <v>0</v>
      </c>
      <c r="L152" s="16"/>
      <c r="M152" s="186">
        <v>3492720000</v>
      </c>
      <c r="N152" s="186"/>
      <c r="O152" s="186">
        <v>3490000</v>
      </c>
      <c r="P152" s="186">
        <v>414955000</v>
      </c>
      <c r="Q152" s="186"/>
      <c r="R152" s="187">
        <f t="shared" si="8"/>
        <v>3911165000</v>
      </c>
      <c r="S152" s="16" t="s">
        <v>253</v>
      </c>
      <c r="T152" s="16" t="s">
        <v>209</v>
      </c>
      <c r="U152" s="16"/>
      <c r="V152" s="51"/>
      <c r="W152" s="243"/>
      <c r="X152" s="251"/>
    </row>
    <row r="153" spans="1:24" s="202" customFormat="1">
      <c r="A153" s="196">
        <v>120</v>
      </c>
      <c r="B153" s="205" t="s">
        <v>44</v>
      </c>
      <c r="C153" s="206">
        <v>26</v>
      </c>
      <c r="D153" s="206">
        <v>44</v>
      </c>
      <c r="E153" s="204">
        <v>459.9</v>
      </c>
      <c r="F153" s="204">
        <v>113.6</v>
      </c>
      <c r="G153" s="204">
        <v>113.6</v>
      </c>
      <c r="H153" s="204"/>
      <c r="I153" s="204"/>
      <c r="J153" s="282"/>
      <c r="K153" s="204">
        <f t="shared" si="7"/>
        <v>346.29999999999995</v>
      </c>
      <c r="L153" s="195">
        <v>200.9</v>
      </c>
      <c r="M153" s="198">
        <v>3373920000</v>
      </c>
      <c r="N153" s="198"/>
      <c r="O153" s="198">
        <v>2050000</v>
      </c>
      <c r="P153" s="198">
        <v>219082000</v>
      </c>
      <c r="Q153" s="198"/>
      <c r="R153" s="199">
        <f t="shared" si="8"/>
        <v>3595052000</v>
      </c>
      <c r="S153" s="195" t="s">
        <v>243</v>
      </c>
      <c r="T153" s="195" t="s">
        <v>209</v>
      </c>
      <c r="U153" s="195"/>
      <c r="V153" s="200"/>
      <c r="W153" s="209"/>
      <c r="X153" s="201" t="s">
        <v>160</v>
      </c>
    </row>
    <row r="154" spans="1:24" s="228" customFormat="1">
      <c r="A154" s="219">
        <v>121</v>
      </c>
      <c r="B154" s="229" t="s">
        <v>36</v>
      </c>
      <c r="C154" s="221">
        <v>26</v>
      </c>
      <c r="D154" s="221">
        <v>43</v>
      </c>
      <c r="E154" s="222">
        <v>413.1</v>
      </c>
      <c r="F154" s="222">
        <v>96.4</v>
      </c>
      <c r="G154" s="222">
        <v>54.4</v>
      </c>
      <c r="H154" s="222">
        <v>42</v>
      </c>
      <c r="I154" s="222"/>
      <c r="J154" s="279"/>
      <c r="K154" s="222">
        <f>E154-F154</f>
        <v>316.70000000000005</v>
      </c>
      <c r="L154" s="223"/>
      <c r="M154" s="224">
        <v>1615680000</v>
      </c>
      <c r="N154" s="224">
        <v>3360000</v>
      </c>
      <c r="O154" s="224">
        <v>4800000</v>
      </c>
      <c r="P154" s="224">
        <v>699403000</v>
      </c>
      <c r="Q154" s="224"/>
      <c r="R154" s="225">
        <f t="shared" si="8"/>
        <v>2323243000</v>
      </c>
      <c r="S154" s="213" t="s">
        <v>249</v>
      </c>
      <c r="T154" s="213"/>
      <c r="U154" s="213"/>
      <c r="V154" s="216" t="s">
        <v>250</v>
      </c>
      <c r="W154" s="242" t="s">
        <v>254</v>
      </c>
      <c r="X154" s="227"/>
    </row>
    <row r="155" spans="1:24" s="13" customFormat="1">
      <c r="A155" s="10">
        <v>122</v>
      </c>
      <c r="B155" s="4" t="s">
        <v>111</v>
      </c>
      <c r="C155" s="9">
        <v>26</v>
      </c>
      <c r="D155" s="10">
        <v>41</v>
      </c>
      <c r="E155" s="16"/>
      <c r="F155" s="16">
        <v>186.1</v>
      </c>
      <c r="G155" s="16">
        <v>116.9</v>
      </c>
      <c r="H155" s="16"/>
      <c r="I155" s="16"/>
      <c r="J155" s="278">
        <v>69.2</v>
      </c>
      <c r="K155" s="16">
        <f t="shared" si="7"/>
        <v>-186.1</v>
      </c>
      <c r="L155" s="16"/>
      <c r="M155" s="186"/>
      <c r="N155" s="186"/>
      <c r="O155" s="186"/>
      <c r="P155" s="186"/>
      <c r="Q155" s="186"/>
      <c r="R155" s="187">
        <f t="shared" si="8"/>
        <v>0</v>
      </c>
      <c r="S155" s="16" t="s">
        <v>257</v>
      </c>
      <c r="T155" s="16" t="s">
        <v>209</v>
      </c>
      <c r="U155" s="16"/>
      <c r="V155" s="51"/>
      <c r="W155" s="243" t="s">
        <v>254</v>
      </c>
      <c r="X155" s="251"/>
    </row>
    <row r="156" spans="1:24" s="13" customFormat="1">
      <c r="A156" s="10">
        <v>123</v>
      </c>
      <c r="B156" s="4" t="s">
        <v>112</v>
      </c>
      <c r="C156" s="9">
        <v>26</v>
      </c>
      <c r="D156" s="10">
        <v>40</v>
      </c>
      <c r="E156" s="16"/>
      <c r="F156" s="16">
        <v>151.9</v>
      </c>
      <c r="G156" s="16">
        <v>144.1</v>
      </c>
      <c r="H156" s="16"/>
      <c r="I156" s="16"/>
      <c r="J156" s="278">
        <v>7.8</v>
      </c>
      <c r="K156" s="16">
        <f t="shared" si="7"/>
        <v>-151.9</v>
      </c>
      <c r="L156" s="16"/>
      <c r="M156" s="186"/>
      <c r="N156" s="186"/>
      <c r="O156" s="186"/>
      <c r="P156" s="186"/>
      <c r="Q156" s="186"/>
      <c r="R156" s="187">
        <f t="shared" si="8"/>
        <v>0</v>
      </c>
      <c r="S156" s="16" t="s">
        <v>258</v>
      </c>
      <c r="T156" s="16"/>
      <c r="U156" s="16"/>
      <c r="V156" s="51"/>
      <c r="W156" s="243" t="s">
        <v>254</v>
      </c>
      <c r="X156" s="251"/>
    </row>
    <row r="157" spans="1:24" s="228" customFormat="1">
      <c r="A157" s="219">
        <v>124</v>
      </c>
      <c r="B157" s="229" t="s">
        <v>151</v>
      </c>
      <c r="C157" s="230">
        <v>26</v>
      </c>
      <c r="D157" s="219">
        <v>39</v>
      </c>
      <c r="E157" s="223">
        <v>359.8</v>
      </c>
      <c r="F157" s="223">
        <v>111.3</v>
      </c>
      <c r="G157" s="223">
        <v>15.6</v>
      </c>
      <c r="H157" s="223"/>
      <c r="I157" s="223"/>
      <c r="J157" s="278">
        <v>95.7</v>
      </c>
      <c r="K157" s="223">
        <f t="shared" si="7"/>
        <v>248.5</v>
      </c>
      <c r="L157" s="223">
        <v>236</v>
      </c>
      <c r="M157" s="224">
        <v>463320000</v>
      </c>
      <c r="N157" s="224"/>
      <c r="O157" s="224">
        <v>2019000</v>
      </c>
      <c r="P157" s="224">
        <v>53644000</v>
      </c>
      <c r="Q157" s="224"/>
      <c r="R157" s="225">
        <f t="shared" si="8"/>
        <v>518983000</v>
      </c>
      <c r="S157" s="213" t="s">
        <v>249</v>
      </c>
      <c r="T157" s="213"/>
      <c r="U157" s="213"/>
      <c r="V157" s="216" t="s">
        <v>250</v>
      </c>
      <c r="W157" s="242" t="s">
        <v>254</v>
      </c>
      <c r="X157" s="227"/>
    </row>
    <row r="158" spans="1:24" s="228" customFormat="1">
      <c r="A158" s="219">
        <v>125</v>
      </c>
      <c r="B158" s="229" t="s">
        <v>152</v>
      </c>
      <c r="C158" s="230">
        <v>26</v>
      </c>
      <c r="D158" s="219">
        <v>38</v>
      </c>
      <c r="E158" s="223">
        <v>315.8</v>
      </c>
      <c r="F158" s="223">
        <v>95.7</v>
      </c>
      <c r="G158" s="223">
        <v>13.6</v>
      </c>
      <c r="H158" s="223"/>
      <c r="I158" s="223"/>
      <c r="J158" s="278">
        <v>82.1</v>
      </c>
      <c r="K158" s="223">
        <f t="shared" si="7"/>
        <v>220.10000000000002</v>
      </c>
      <c r="L158" s="223">
        <v>118.7</v>
      </c>
      <c r="M158" s="224">
        <v>403920000</v>
      </c>
      <c r="N158" s="224"/>
      <c r="O158" s="224">
        <v>5520000</v>
      </c>
      <c r="P158" s="224">
        <v>29942000</v>
      </c>
      <c r="Q158" s="224"/>
      <c r="R158" s="225">
        <f t="shared" si="8"/>
        <v>439382000</v>
      </c>
      <c r="S158" s="213" t="s">
        <v>249</v>
      </c>
      <c r="T158" s="213"/>
      <c r="U158" s="213"/>
      <c r="V158" s="216" t="s">
        <v>250</v>
      </c>
      <c r="W158" s="242" t="s">
        <v>254</v>
      </c>
      <c r="X158" s="227"/>
    </row>
    <row r="159" spans="1:24" s="13" customFormat="1">
      <c r="A159" s="10">
        <v>126</v>
      </c>
      <c r="B159" s="4" t="s">
        <v>153</v>
      </c>
      <c r="C159" s="9">
        <v>26</v>
      </c>
      <c r="D159" s="10">
        <v>37</v>
      </c>
      <c r="E159" s="16">
        <v>319.8</v>
      </c>
      <c r="F159" s="16">
        <v>105.9</v>
      </c>
      <c r="G159" s="16"/>
      <c r="H159" s="16"/>
      <c r="I159" s="16"/>
      <c r="J159" s="278">
        <v>105.9</v>
      </c>
      <c r="K159" s="16">
        <f t="shared" si="7"/>
        <v>213.9</v>
      </c>
      <c r="L159" s="16">
        <v>204</v>
      </c>
      <c r="M159" s="186"/>
      <c r="N159" s="186"/>
      <c r="O159" s="186"/>
      <c r="P159" s="186"/>
      <c r="Q159" s="186"/>
      <c r="R159" s="187">
        <f t="shared" si="8"/>
        <v>0</v>
      </c>
      <c r="S159" s="16"/>
      <c r="T159" s="16"/>
      <c r="U159" s="16"/>
      <c r="V159" s="216" t="s">
        <v>250</v>
      </c>
      <c r="W159" s="243" t="s">
        <v>254</v>
      </c>
      <c r="X159" s="251"/>
    </row>
    <row r="160" spans="1:24" s="13" customFormat="1">
      <c r="A160" s="10">
        <v>127</v>
      </c>
      <c r="B160" s="4" t="s">
        <v>24</v>
      </c>
      <c r="C160" s="3">
        <v>26</v>
      </c>
      <c r="D160" s="3">
        <v>36</v>
      </c>
      <c r="E160" s="5">
        <v>302.8</v>
      </c>
      <c r="F160" s="5">
        <v>106</v>
      </c>
      <c r="G160" s="5"/>
      <c r="H160" s="5"/>
      <c r="I160" s="5"/>
      <c r="J160" s="279">
        <v>106</v>
      </c>
      <c r="K160" s="5">
        <f t="shared" si="7"/>
        <v>196.8</v>
      </c>
      <c r="L160" s="16">
        <v>185.1</v>
      </c>
      <c r="M160" s="186"/>
      <c r="N160" s="186"/>
      <c r="O160" s="186"/>
      <c r="P160" s="186"/>
      <c r="Q160" s="186"/>
      <c r="R160" s="187">
        <f t="shared" si="8"/>
        <v>0</v>
      </c>
      <c r="S160" s="16"/>
      <c r="T160" s="16"/>
      <c r="U160" s="16"/>
      <c r="V160" s="216" t="s">
        <v>250</v>
      </c>
      <c r="W160" s="243" t="s">
        <v>254</v>
      </c>
      <c r="X160" s="251"/>
    </row>
    <row r="161" spans="1:24" s="240" customFormat="1">
      <c r="A161" s="235">
        <v>128</v>
      </c>
      <c r="B161" s="229" t="s">
        <v>154</v>
      </c>
      <c r="C161" s="236">
        <v>26</v>
      </c>
      <c r="D161" s="236">
        <v>35</v>
      </c>
      <c r="E161" s="237">
        <v>316.89999999999998</v>
      </c>
      <c r="F161" s="237">
        <v>101.6</v>
      </c>
      <c r="G161" s="237">
        <v>13.1</v>
      </c>
      <c r="H161" s="237"/>
      <c r="I161" s="237"/>
      <c r="J161" s="286">
        <v>88.5</v>
      </c>
      <c r="K161" s="237">
        <f t="shared" si="7"/>
        <v>215.29999999999998</v>
      </c>
      <c r="L161" s="238">
        <v>200</v>
      </c>
      <c r="M161" s="225">
        <v>389070000</v>
      </c>
      <c r="N161" s="225"/>
      <c r="O161" s="225">
        <v>6330000</v>
      </c>
      <c r="P161" s="225">
        <v>282889000</v>
      </c>
      <c r="Q161" s="225"/>
      <c r="R161" s="225">
        <f t="shared" si="8"/>
        <v>678289000</v>
      </c>
      <c r="S161" s="213" t="s">
        <v>249</v>
      </c>
      <c r="T161" s="213"/>
      <c r="U161" s="213"/>
      <c r="V161" s="216" t="s">
        <v>250</v>
      </c>
      <c r="W161" s="242" t="s">
        <v>254</v>
      </c>
      <c r="X161" s="239"/>
    </row>
    <row r="162" spans="1:24" s="127" customFormat="1">
      <c r="A162" s="253">
        <v>129</v>
      </c>
      <c r="B162" s="4" t="s">
        <v>113</v>
      </c>
      <c r="C162" s="276">
        <v>26</v>
      </c>
      <c r="D162" s="253">
        <v>34</v>
      </c>
      <c r="E162" s="248"/>
      <c r="F162" s="248">
        <v>103.8</v>
      </c>
      <c r="G162" s="248">
        <v>17.899999999999999</v>
      </c>
      <c r="H162" s="248"/>
      <c r="I162" s="248"/>
      <c r="J162" s="287">
        <v>85.9</v>
      </c>
      <c r="K162" s="248">
        <f t="shared" si="7"/>
        <v>-103.8</v>
      </c>
      <c r="L162" s="248"/>
      <c r="M162" s="187"/>
      <c r="N162" s="187"/>
      <c r="O162" s="187"/>
      <c r="P162" s="187"/>
      <c r="Q162" s="187"/>
      <c r="R162" s="187">
        <f t="shared" si="8"/>
        <v>0</v>
      </c>
      <c r="S162" s="16" t="s">
        <v>258</v>
      </c>
      <c r="T162" s="248"/>
      <c r="U162" s="248"/>
      <c r="V162" s="216" t="s">
        <v>250</v>
      </c>
      <c r="W162" s="256" t="s">
        <v>254</v>
      </c>
      <c r="X162" s="257"/>
    </row>
    <row r="163" spans="1:24" s="127" customFormat="1">
      <c r="A163" s="253">
        <v>130</v>
      </c>
      <c r="B163" s="4" t="s">
        <v>45</v>
      </c>
      <c r="C163" s="254">
        <v>26</v>
      </c>
      <c r="D163" s="254">
        <v>33</v>
      </c>
      <c r="E163" s="255">
        <v>289.10000000000002</v>
      </c>
      <c r="F163" s="255">
        <v>106.2</v>
      </c>
      <c r="G163" s="255"/>
      <c r="H163" s="255"/>
      <c r="I163" s="255"/>
      <c r="J163" s="286">
        <v>106.2</v>
      </c>
      <c r="K163" s="255">
        <f t="shared" si="7"/>
        <v>182.90000000000003</v>
      </c>
      <c r="L163" s="248">
        <v>180</v>
      </c>
      <c r="M163" s="187"/>
      <c r="N163" s="187"/>
      <c r="O163" s="187"/>
      <c r="P163" s="187"/>
      <c r="Q163" s="187"/>
      <c r="R163" s="187">
        <f t="shared" si="8"/>
        <v>0</v>
      </c>
      <c r="S163" s="248"/>
      <c r="T163" s="248"/>
      <c r="U163" s="248"/>
      <c r="V163" s="216" t="s">
        <v>250</v>
      </c>
      <c r="W163" s="242" t="s">
        <v>254</v>
      </c>
      <c r="X163" s="257"/>
    </row>
    <row r="164" spans="1:24" s="240" customFormat="1">
      <c r="A164" s="235">
        <v>131</v>
      </c>
      <c r="B164" s="229" t="s">
        <v>155</v>
      </c>
      <c r="C164" s="236">
        <v>26</v>
      </c>
      <c r="D164" s="236">
        <v>32</v>
      </c>
      <c r="E164" s="237">
        <v>199</v>
      </c>
      <c r="F164" s="237">
        <v>80.5</v>
      </c>
      <c r="G164" s="237">
        <v>27.1</v>
      </c>
      <c r="H164" s="237"/>
      <c r="I164" s="237"/>
      <c r="J164" s="286">
        <v>53.4</v>
      </c>
      <c r="K164" s="237">
        <f t="shared" si="7"/>
        <v>118.5</v>
      </c>
      <c r="L164" s="238">
        <v>142</v>
      </c>
      <c r="M164" s="225">
        <v>804870000</v>
      </c>
      <c r="N164" s="225"/>
      <c r="O164" s="225">
        <v>0</v>
      </c>
      <c r="P164" s="225">
        <v>241182000</v>
      </c>
      <c r="Q164" s="225"/>
      <c r="R164" s="225">
        <f t="shared" si="8"/>
        <v>1046052000</v>
      </c>
      <c r="S164" s="213" t="s">
        <v>249</v>
      </c>
      <c r="T164" s="213"/>
      <c r="U164" s="213"/>
      <c r="V164" s="216" t="s">
        <v>250</v>
      </c>
      <c r="W164" s="242" t="s">
        <v>254</v>
      </c>
      <c r="X164" s="239"/>
    </row>
    <row r="165" spans="1:24" s="240" customFormat="1">
      <c r="A165" s="235">
        <v>132</v>
      </c>
      <c r="B165" s="229" t="s">
        <v>156</v>
      </c>
      <c r="C165" s="236">
        <v>26</v>
      </c>
      <c r="D165" s="236">
        <v>31</v>
      </c>
      <c r="E165" s="237">
        <v>249.2</v>
      </c>
      <c r="F165" s="237">
        <v>104.8</v>
      </c>
      <c r="G165" s="237">
        <v>33.700000000000003</v>
      </c>
      <c r="H165" s="237"/>
      <c r="I165" s="237"/>
      <c r="J165" s="286">
        <v>71.099999999999994</v>
      </c>
      <c r="K165" s="237">
        <f t="shared" si="7"/>
        <v>144.39999999999998</v>
      </c>
      <c r="L165" s="238">
        <v>165</v>
      </c>
      <c r="M165" s="225">
        <v>1000890000</v>
      </c>
      <c r="N165" s="225"/>
      <c r="O165" s="225">
        <v>820000</v>
      </c>
      <c r="P165" s="225">
        <v>1980969000</v>
      </c>
      <c r="Q165" s="225"/>
      <c r="R165" s="225">
        <f t="shared" si="8"/>
        <v>2982679000</v>
      </c>
      <c r="S165" s="213" t="s">
        <v>249</v>
      </c>
      <c r="T165" s="213"/>
      <c r="U165" s="213"/>
      <c r="V165" s="216" t="s">
        <v>250</v>
      </c>
      <c r="W165" s="242" t="s">
        <v>254</v>
      </c>
      <c r="X165" s="239"/>
    </row>
    <row r="166" spans="1:24" s="127" customFormat="1">
      <c r="A166" s="253">
        <v>133</v>
      </c>
      <c r="B166" s="4" t="s">
        <v>157</v>
      </c>
      <c r="C166" s="254">
        <v>26</v>
      </c>
      <c r="D166" s="254">
        <v>30</v>
      </c>
      <c r="E166" s="255">
        <v>242.9</v>
      </c>
      <c r="F166" s="255">
        <v>100.8</v>
      </c>
      <c r="G166" s="255">
        <v>100.8</v>
      </c>
      <c r="H166" s="255"/>
      <c r="I166" s="255"/>
      <c r="J166" s="286"/>
      <c r="K166" s="255">
        <f t="shared" si="7"/>
        <v>142.10000000000002</v>
      </c>
      <c r="L166" s="248">
        <v>200</v>
      </c>
      <c r="M166" s="187">
        <v>2993760000</v>
      </c>
      <c r="N166" s="187"/>
      <c r="O166" s="187">
        <v>5192000</v>
      </c>
      <c r="P166" s="187">
        <v>178963000</v>
      </c>
      <c r="Q166" s="187"/>
      <c r="R166" s="187">
        <f t="shared" si="8"/>
        <v>3177915000</v>
      </c>
      <c r="S166" s="16" t="s">
        <v>253</v>
      </c>
      <c r="T166" s="16" t="s">
        <v>209</v>
      </c>
      <c r="U166" s="248"/>
      <c r="V166" s="73"/>
      <c r="W166" s="256" t="s">
        <v>254</v>
      </c>
      <c r="X166" s="257"/>
    </row>
    <row r="167" spans="1:24" s="13" customFormat="1">
      <c r="A167" s="10">
        <v>134</v>
      </c>
      <c r="B167" s="4" t="s">
        <v>158</v>
      </c>
      <c r="C167" s="3">
        <v>26</v>
      </c>
      <c r="D167" s="3">
        <v>29</v>
      </c>
      <c r="E167" s="5">
        <v>233</v>
      </c>
      <c r="F167" s="5">
        <v>106.4</v>
      </c>
      <c r="G167" s="5">
        <v>73.400000000000006</v>
      </c>
      <c r="H167" s="5">
        <v>33</v>
      </c>
      <c r="I167" s="5"/>
      <c r="J167" s="279"/>
      <c r="K167" s="5">
        <f t="shared" si="7"/>
        <v>126.6</v>
      </c>
      <c r="L167" s="16">
        <v>233</v>
      </c>
      <c r="M167" s="186">
        <v>2179980000</v>
      </c>
      <c r="N167" s="186">
        <v>2640000</v>
      </c>
      <c r="O167" s="186">
        <v>57059000</v>
      </c>
      <c r="P167" s="186"/>
      <c r="Q167" s="186"/>
      <c r="R167" s="187">
        <f t="shared" si="8"/>
        <v>2239679000</v>
      </c>
      <c r="S167" s="16" t="s">
        <v>253</v>
      </c>
      <c r="T167" s="16" t="s">
        <v>209</v>
      </c>
      <c r="U167" s="248"/>
      <c r="V167" s="73"/>
      <c r="W167" s="256"/>
      <c r="X167" s="251"/>
    </row>
    <row r="168" spans="1:24" s="13" customFormat="1">
      <c r="A168" s="558">
        <v>135</v>
      </c>
      <c r="B168" s="636" t="s">
        <v>135</v>
      </c>
      <c r="C168" s="9">
        <v>26</v>
      </c>
      <c r="D168" s="10">
        <v>18</v>
      </c>
      <c r="E168" s="16">
        <v>207.6</v>
      </c>
      <c r="F168" s="16">
        <v>76.8</v>
      </c>
      <c r="G168" s="16">
        <v>28.8</v>
      </c>
      <c r="H168" s="16"/>
      <c r="I168" s="16"/>
      <c r="J168" s="278">
        <v>48</v>
      </c>
      <c r="K168" s="16">
        <f t="shared" si="7"/>
        <v>130.80000000000001</v>
      </c>
      <c r="L168" s="16"/>
      <c r="M168" s="77"/>
      <c r="N168" s="77"/>
      <c r="O168" s="77"/>
      <c r="P168" s="186"/>
      <c r="Q168" s="186"/>
      <c r="R168" s="187">
        <f t="shared" si="8"/>
        <v>0</v>
      </c>
      <c r="S168" s="16" t="s">
        <v>253</v>
      </c>
      <c r="T168" s="16"/>
      <c r="U168" s="16"/>
      <c r="V168" s="200" t="s">
        <v>250</v>
      </c>
      <c r="W168" s="243" t="s">
        <v>254</v>
      </c>
      <c r="X168" s="251"/>
    </row>
    <row r="169" spans="1:24" s="13" customFormat="1">
      <c r="A169" s="558"/>
      <c r="B169" s="636"/>
      <c r="C169" s="9">
        <v>26</v>
      </c>
      <c r="D169" s="10">
        <v>98</v>
      </c>
      <c r="E169" s="16">
        <v>198.8</v>
      </c>
      <c r="F169" s="16">
        <v>81.7</v>
      </c>
      <c r="G169" s="16"/>
      <c r="H169" s="16">
        <v>29.7</v>
      </c>
      <c r="I169" s="16"/>
      <c r="J169" s="278">
        <v>52</v>
      </c>
      <c r="K169" s="16">
        <f t="shared" si="7"/>
        <v>117.10000000000001</v>
      </c>
      <c r="L169" s="16"/>
      <c r="M169" s="186"/>
      <c r="N169" s="186"/>
      <c r="O169" s="186"/>
      <c r="P169" s="186"/>
      <c r="Q169" s="186"/>
      <c r="R169" s="187">
        <f t="shared" si="8"/>
        <v>0</v>
      </c>
      <c r="S169" s="16"/>
      <c r="T169" s="16"/>
      <c r="U169" s="16"/>
      <c r="V169" s="51"/>
      <c r="W169" s="243"/>
      <c r="X169" s="251"/>
    </row>
    <row r="170" spans="1:24">
      <c r="A170" s="29">
        <v>136</v>
      </c>
      <c r="B170" s="35" t="s">
        <v>25</v>
      </c>
      <c r="C170" s="27">
        <v>26</v>
      </c>
      <c r="D170" s="29">
        <v>19</v>
      </c>
      <c r="E170" s="25">
        <v>325.10000000000002</v>
      </c>
      <c r="F170" s="25"/>
      <c r="G170" s="25"/>
      <c r="H170" s="25"/>
      <c r="I170" s="25"/>
      <c r="J170" s="278"/>
      <c r="K170" s="25">
        <f t="shared" si="7"/>
        <v>325.10000000000002</v>
      </c>
      <c r="L170" s="25"/>
      <c r="M170" s="185"/>
      <c r="N170" s="185"/>
      <c r="O170" s="185"/>
      <c r="P170" s="185"/>
      <c r="Q170" s="185"/>
      <c r="R170" s="184">
        <f t="shared" si="8"/>
        <v>0</v>
      </c>
      <c r="S170" s="25"/>
      <c r="T170" s="25"/>
      <c r="U170" s="25"/>
      <c r="V170" s="49"/>
      <c r="W170" s="181"/>
      <c r="X170" s="179"/>
    </row>
    <row r="171" spans="1:24" s="8" customFormat="1">
      <c r="A171" s="629" t="s">
        <v>190</v>
      </c>
      <c r="B171" s="629"/>
      <c r="C171" s="26"/>
      <c r="D171" s="92"/>
      <c r="E171" s="92"/>
      <c r="F171" s="92">
        <f>SUM(F106:F170)</f>
        <v>4192.9000000000005</v>
      </c>
      <c r="G171" s="92">
        <f t="shared" ref="G171:I171" si="9">SUM(G106:G170)</f>
        <v>1142.4000000000001</v>
      </c>
      <c r="H171" s="92">
        <f t="shared" si="9"/>
        <v>120.10000000000001</v>
      </c>
      <c r="I171" s="92">
        <f t="shared" si="9"/>
        <v>0</v>
      </c>
      <c r="J171" s="288">
        <f>SUM(J106:J170)</f>
        <v>2936.2999999999997</v>
      </c>
      <c r="K171" s="92"/>
      <c r="L171" s="117"/>
      <c r="M171" s="188"/>
      <c r="N171" s="188"/>
      <c r="O171" s="188"/>
      <c r="P171" s="188"/>
      <c r="Q171" s="188"/>
      <c r="R171" s="188"/>
      <c r="S171" s="117"/>
      <c r="T171" s="117"/>
      <c r="U171" s="117"/>
      <c r="V171" s="102"/>
      <c r="W171" s="245"/>
      <c r="X171" s="178"/>
    </row>
    <row r="172" spans="1:24" s="8" customFormat="1">
      <c r="A172" s="629" t="s">
        <v>192</v>
      </c>
      <c r="B172" s="629"/>
      <c r="C172" s="26"/>
      <c r="D172" s="92"/>
      <c r="E172" s="92"/>
      <c r="F172" s="173">
        <f>F171+F104</f>
        <v>15675.2</v>
      </c>
      <c r="G172" s="173">
        <f t="shared" ref="G172:I172" si="10">G171+G104</f>
        <v>4923.1499999999996</v>
      </c>
      <c r="H172" s="173">
        <f t="shared" si="10"/>
        <v>779.4</v>
      </c>
      <c r="I172" s="173">
        <f t="shared" si="10"/>
        <v>2918</v>
      </c>
      <c r="J172" s="284">
        <f>J171+J104</f>
        <v>7476.4499999999989</v>
      </c>
      <c r="K172" s="92"/>
      <c r="L172" s="117"/>
      <c r="M172" s="188"/>
      <c r="N172" s="188"/>
      <c r="O172" s="117"/>
      <c r="P172" s="117"/>
      <c r="Q172" s="117"/>
      <c r="R172" s="117"/>
      <c r="S172" s="117"/>
      <c r="T172" s="117"/>
      <c r="U172" s="117"/>
      <c r="V172" s="102"/>
      <c r="W172" s="245"/>
      <c r="X172" s="178"/>
    </row>
    <row r="174" spans="1:24">
      <c r="W174" s="67">
        <f>COUNTIF(W9:W170,"x")</f>
        <v>84</v>
      </c>
    </row>
    <row r="176" spans="1:24">
      <c r="H176" s="22" t="s">
        <v>200</v>
      </c>
    </row>
    <row r="178" spans="13:13">
      <c r="M178" s="144">
        <f>+J172*3</f>
        <v>22429.35</v>
      </c>
    </row>
    <row r="179" spans="13:13">
      <c r="M179" s="144">
        <f>210000*M178</f>
        <v>4710163500</v>
      </c>
    </row>
  </sheetData>
  <autoFilter ref="A5:V172">
    <filterColumn colId="5" showButton="0"/>
    <filterColumn colId="6" showButton="0"/>
    <filterColumn colId="7" showButton="0"/>
    <filterColumn colId="8" showButton="0"/>
    <filterColumn colId="9" showButton="0"/>
  </autoFilter>
  <mergeCells count="62">
    <mergeCell ref="A1:X1"/>
    <mergeCell ref="T5:T8"/>
    <mergeCell ref="U5:U8"/>
    <mergeCell ref="V5:V8"/>
    <mergeCell ref="A2:X2"/>
    <mergeCell ref="A3:X3"/>
    <mergeCell ref="A4:X4"/>
    <mergeCell ref="A5:A8"/>
    <mergeCell ref="B5:B8"/>
    <mergeCell ref="C5:C8"/>
    <mergeCell ref="D5:D8"/>
    <mergeCell ref="E5:E8"/>
    <mergeCell ref="S5:S8"/>
    <mergeCell ref="X5:X8"/>
    <mergeCell ref="J7:J8"/>
    <mergeCell ref="A72:A73"/>
    <mergeCell ref="B72:B73"/>
    <mergeCell ref="G7:G8"/>
    <mergeCell ref="H7:H8"/>
    <mergeCell ref="I7:I8"/>
    <mergeCell ref="A74:A75"/>
    <mergeCell ref="B74:B75"/>
    <mergeCell ref="W5:W8"/>
    <mergeCell ref="A25:A27"/>
    <mergeCell ref="B25:B27"/>
    <mergeCell ref="Q5:Q8"/>
    <mergeCell ref="N5:N8"/>
    <mergeCell ref="R5:R8"/>
    <mergeCell ref="A20:A23"/>
    <mergeCell ref="B20:B23"/>
    <mergeCell ref="L20:L23"/>
    <mergeCell ref="F6:F8"/>
    <mergeCell ref="G6:J6"/>
    <mergeCell ref="K6:K8"/>
    <mergeCell ref="F5:K5"/>
    <mergeCell ref="L5:L8"/>
    <mergeCell ref="A137:A138"/>
    <mergeCell ref="B137:B138"/>
    <mergeCell ref="A90:A91"/>
    <mergeCell ref="B90:B91"/>
    <mergeCell ref="A95:A96"/>
    <mergeCell ref="B95:B96"/>
    <mergeCell ref="A118:A119"/>
    <mergeCell ref="B118:B119"/>
    <mergeCell ref="A130:A131"/>
    <mergeCell ref="B130:B131"/>
    <mergeCell ref="A171:B171"/>
    <mergeCell ref="A172:B172"/>
    <mergeCell ref="M5:M8"/>
    <mergeCell ref="O5:O8"/>
    <mergeCell ref="P5:P8"/>
    <mergeCell ref="A149:A150"/>
    <mergeCell ref="A168:A169"/>
    <mergeCell ref="B168:B169"/>
    <mergeCell ref="A76:A79"/>
    <mergeCell ref="B76:B79"/>
    <mergeCell ref="A34:A35"/>
    <mergeCell ref="B34:B35"/>
    <mergeCell ref="A43:A45"/>
    <mergeCell ref="B43:B45"/>
    <mergeCell ref="A54:A57"/>
    <mergeCell ref="B54:B57"/>
  </mergeCells>
  <printOptions horizontalCentered="1"/>
  <pageMargins left="0.11811023622047245" right="0.11811023622047245" top="0.35433070866141736" bottom="0.35433070866141736" header="0.31496062992125984" footer="0.31496062992125984"/>
  <pageSetup paperSize="9" scale="70" orientation="landscape" verticalDpi="0" r:id="rId1"/>
</worksheet>
</file>

<file path=xl/worksheets/sheet7.xml><?xml version="1.0" encoding="utf-8"?>
<worksheet xmlns="http://schemas.openxmlformats.org/spreadsheetml/2006/main" xmlns:r="http://schemas.openxmlformats.org/officeDocument/2006/relationships">
  <sheetPr codeName="Sheet7" filterMode="1"/>
  <dimension ref="A1:AA179"/>
  <sheetViews>
    <sheetView topLeftCell="A4" zoomScaleNormal="100" workbookViewId="0">
      <pane xSplit="2" ySplit="5" topLeftCell="C15" activePane="bottomRight" state="frozen"/>
      <selection activeCell="A4" sqref="A4"/>
      <selection pane="topRight" activeCell="C4" sqref="C4"/>
      <selection pane="bottomLeft" activeCell="A9" sqref="A9"/>
      <selection pane="bottomRight" activeCell="A64" sqref="A64:XFD64"/>
    </sheetView>
  </sheetViews>
  <sheetFormatPr defaultColWidth="10" defaultRowHeight="15.6"/>
  <cols>
    <col min="1" max="1" width="5.5546875" style="22" customWidth="1"/>
    <col min="2" max="2" width="39.6640625" style="112" customWidth="1"/>
    <col min="3" max="3" width="8.109375" style="21" customWidth="1"/>
    <col min="4" max="4" width="9.109375" style="22" customWidth="1"/>
    <col min="5" max="5" width="14.109375" style="22" hidden="1" customWidth="1"/>
    <col min="6" max="6" width="10.109375" style="22" bestFit="1" customWidth="1"/>
    <col min="7" max="7" width="9" style="22" bestFit="1" customWidth="1"/>
    <col min="8" max="8" width="8.88671875" style="22" customWidth="1"/>
    <col min="9" max="9" width="9.44140625" style="22" customWidth="1"/>
    <col min="10" max="10" width="9.44140625" style="289" customWidth="1"/>
    <col min="11" max="11" width="12.6640625" style="22" hidden="1" customWidth="1"/>
    <col min="12" max="12" width="12.109375" style="144" hidden="1" customWidth="1"/>
    <col min="13" max="13" width="16" style="144" bestFit="1" customWidth="1"/>
    <col min="14" max="14" width="13.5546875" style="144" customWidth="1"/>
    <col min="15" max="15" width="12.109375" style="144" customWidth="1"/>
    <col min="16" max="16" width="14.33203125" style="144" bestFit="1" customWidth="1"/>
    <col min="17" max="17" width="17.33203125" style="297" bestFit="1" customWidth="1"/>
    <col min="18" max="18" width="13.6640625" style="144" customWidth="1"/>
    <col min="19" max="19" width="19.33203125" style="144" bestFit="1" customWidth="1"/>
    <col min="20" max="20" width="14.109375" style="144" bestFit="1" customWidth="1"/>
    <col min="21" max="21" width="14.33203125" style="144" bestFit="1" customWidth="1"/>
    <col min="22" max="22" width="14.88671875" style="67" bestFit="1" customWidth="1"/>
    <col min="23" max="23" width="14.88671875" style="67" customWidth="1"/>
    <col min="24" max="24" width="69.88671875" style="14" customWidth="1"/>
    <col min="25" max="16384" width="10" style="14"/>
  </cols>
  <sheetData>
    <row r="1" spans="1:24" ht="15.6" hidden="1" customHeight="1">
      <c r="A1" s="644" t="s">
        <v>56</v>
      </c>
      <c r="B1" s="644"/>
      <c r="C1" s="644"/>
      <c r="D1" s="644"/>
      <c r="E1" s="644"/>
      <c r="F1" s="644"/>
      <c r="G1" s="644"/>
      <c r="H1" s="644"/>
      <c r="I1" s="644"/>
      <c r="J1" s="644"/>
      <c r="K1" s="644"/>
      <c r="L1" s="644"/>
      <c r="M1" s="644"/>
      <c r="N1" s="644"/>
      <c r="O1" s="644"/>
      <c r="P1" s="644"/>
      <c r="Q1" s="644"/>
      <c r="R1" s="644"/>
      <c r="S1" s="644"/>
      <c r="T1" s="644"/>
      <c r="U1" s="644"/>
      <c r="V1" s="644"/>
      <c r="W1" s="644"/>
      <c r="X1" s="644"/>
    </row>
    <row r="2" spans="1:24" ht="15.6" hidden="1" customHeight="1">
      <c r="A2" s="644" t="s">
        <v>16</v>
      </c>
      <c r="B2" s="644"/>
      <c r="C2" s="644"/>
      <c r="D2" s="644"/>
      <c r="E2" s="644"/>
      <c r="F2" s="644"/>
      <c r="G2" s="644"/>
      <c r="H2" s="644"/>
      <c r="I2" s="644"/>
      <c r="J2" s="644"/>
      <c r="K2" s="644"/>
      <c r="L2" s="644"/>
      <c r="M2" s="644"/>
      <c r="N2" s="644"/>
      <c r="O2" s="644"/>
      <c r="P2" s="644"/>
      <c r="Q2" s="644"/>
      <c r="R2" s="644"/>
      <c r="S2" s="644"/>
      <c r="T2" s="644"/>
      <c r="U2" s="644"/>
      <c r="V2" s="644"/>
      <c r="W2" s="644"/>
      <c r="X2" s="644"/>
    </row>
    <row r="3" spans="1:24" ht="15.6" hidden="1" customHeight="1">
      <c r="A3" s="644" t="s">
        <v>26</v>
      </c>
      <c r="B3" s="644"/>
      <c r="C3" s="644"/>
      <c r="D3" s="644"/>
      <c r="E3" s="644"/>
      <c r="F3" s="644"/>
      <c r="G3" s="644"/>
      <c r="H3" s="644"/>
      <c r="I3" s="644"/>
      <c r="J3" s="644"/>
      <c r="K3" s="644"/>
      <c r="L3" s="644"/>
      <c r="M3" s="644"/>
      <c r="N3" s="644"/>
      <c r="O3" s="644"/>
      <c r="P3" s="644"/>
      <c r="Q3" s="644"/>
      <c r="R3" s="644"/>
      <c r="S3" s="644"/>
      <c r="T3" s="644"/>
      <c r="U3" s="644"/>
      <c r="V3" s="644"/>
      <c r="W3" s="644"/>
      <c r="X3" s="644"/>
    </row>
    <row r="4" spans="1:24" ht="16.2">
      <c r="A4" s="645"/>
      <c r="B4" s="645"/>
      <c r="C4" s="645"/>
      <c r="D4" s="645"/>
      <c r="E4" s="645"/>
      <c r="F4" s="645"/>
      <c r="G4" s="645"/>
      <c r="H4" s="645"/>
      <c r="I4" s="645"/>
      <c r="J4" s="645"/>
      <c r="K4" s="645"/>
      <c r="L4" s="645"/>
      <c r="M4" s="645"/>
      <c r="N4" s="645"/>
      <c r="O4" s="645"/>
      <c r="P4" s="645"/>
      <c r="Q4" s="645"/>
      <c r="R4" s="645"/>
      <c r="S4" s="645"/>
      <c r="T4" s="645"/>
      <c r="U4" s="645"/>
      <c r="V4" s="645"/>
      <c r="W4" s="645"/>
      <c r="X4" s="645"/>
    </row>
    <row r="5" spans="1:24">
      <c r="A5" s="529" t="s">
        <v>4</v>
      </c>
      <c r="B5" s="529" t="s">
        <v>3</v>
      </c>
      <c r="C5" s="529" t="s">
        <v>1</v>
      </c>
      <c r="D5" s="529" t="s">
        <v>2</v>
      </c>
      <c r="E5" s="546" t="s">
        <v>0</v>
      </c>
      <c r="F5" s="514" t="s">
        <v>27</v>
      </c>
      <c r="G5" s="515"/>
      <c r="H5" s="515"/>
      <c r="I5" s="515"/>
      <c r="J5" s="515"/>
      <c r="K5" s="516"/>
      <c r="L5" s="550" t="s">
        <v>58</v>
      </c>
      <c r="M5" s="654" t="s">
        <v>235</v>
      </c>
      <c r="N5" s="640" t="s">
        <v>244</v>
      </c>
      <c r="O5" s="633" t="s">
        <v>236</v>
      </c>
      <c r="P5" s="633" t="s">
        <v>237</v>
      </c>
      <c r="Q5" s="651" t="s">
        <v>238</v>
      </c>
      <c r="R5" s="550" t="s">
        <v>239</v>
      </c>
      <c r="S5" s="536" t="s">
        <v>240</v>
      </c>
      <c r="T5" s="536" t="s">
        <v>241</v>
      </c>
      <c r="U5" s="536" t="s">
        <v>242</v>
      </c>
      <c r="V5" s="536" t="s">
        <v>187</v>
      </c>
      <c r="W5" s="536" t="s">
        <v>252</v>
      </c>
      <c r="X5" s="536" t="s">
        <v>187</v>
      </c>
    </row>
    <row r="6" spans="1:24">
      <c r="A6" s="531"/>
      <c r="B6" s="531"/>
      <c r="C6" s="531"/>
      <c r="D6" s="531"/>
      <c r="E6" s="546"/>
      <c r="F6" s="546" t="s">
        <v>32</v>
      </c>
      <c r="G6" s="546" t="s">
        <v>28</v>
      </c>
      <c r="H6" s="546"/>
      <c r="I6" s="546"/>
      <c r="J6" s="546"/>
      <c r="K6" s="547" t="s">
        <v>30</v>
      </c>
      <c r="L6" s="551"/>
      <c r="M6" s="655"/>
      <c r="N6" s="641"/>
      <c r="O6" s="634"/>
      <c r="P6" s="634"/>
      <c r="Q6" s="652"/>
      <c r="R6" s="551"/>
      <c r="S6" s="537"/>
      <c r="T6" s="537"/>
      <c r="U6" s="537"/>
      <c r="V6" s="537"/>
      <c r="W6" s="537"/>
      <c r="X6" s="537"/>
    </row>
    <row r="7" spans="1:24">
      <c r="A7" s="531"/>
      <c r="B7" s="531"/>
      <c r="C7" s="531"/>
      <c r="D7" s="531"/>
      <c r="E7" s="546"/>
      <c r="F7" s="546"/>
      <c r="G7" s="529" t="s">
        <v>13</v>
      </c>
      <c r="H7" s="529" t="s">
        <v>20</v>
      </c>
      <c r="I7" s="529" t="s">
        <v>53</v>
      </c>
      <c r="J7" s="529" t="s">
        <v>31</v>
      </c>
      <c r="K7" s="548"/>
      <c r="L7" s="551"/>
      <c r="M7" s="655"/>
      <c r="N7" s="641"/>
      <c r="O7" s="634"/>
      <c r="P7" s="634"/>
      <c r="Q7" s="652"/>
      <c r="R7" s="551"/>
      <c r="S7" s="537"/>
      <c r="T7" s="537"/>
      <c r="U7" s="537"/>
      <c r="V7" s="537"/>
      <c r="W7" s="537"/>
      <c r="X7" s="537"/>
    </row>
    <row r="8" spans="1:24" s="8" customFormat="1">
      <c r="A8" s="530"/>
      <c r="B8" s="530"/>
      <c r="C8" s="530"/>
      <c r="D8" s="530"/>
      <c r="E8" s="546"/>
      <c r="F8" s="546"/>
      <c r="G8" s="530"/>
      <c r="H8" s="530"/>
      <c r="I8" s="530"/>
      <c r="J8" s="530"/>
      <c r="K8" s="549"/>
      <c r="L8" s="552"/>
      <c r="M8" s="656"/>
      <c r="N8" s="642"/>
      <c r="O8" s="635"/>
      <c r="P8" s="635"/>
      <c r="Q8" s="653"/>
      <c r="R8" s="552"/>
      <c r="S8" s="538"/>
      <c r="T8" s="538"/>
      <c r="U8" s="538"/>
      <c r="V8" s="538"/>
      <c r="W8" s="538"/>
      <c r="X8" s="538"/>
    </row>
    <row r="9" spans="1:24" s="135" customFormat="1">
      <c r="A9" s="174" t="s">
        <v>59</v>
      </c>
      <c r="B9" s="247" t="s">
        <v>60</v>
      </c>
      <c r="C9" s="247"/>
      <c r="D9" s="247"/>
      <c r="E9" s="247"/>
      <c r="F9" s="247"/>
      <c r="G9" s="247"/>
      <c r="H9" s="247"/>
      <c r="I9" s="247"/>
      <c r="J9" s="277"/>
      <c r="K9" s="247"/>
      <c r="L9" s="247"/>
      <c r="M9" s="176"/>
      <c r="N9" s="176"/>
      <c r="O9" s="183"/>
      <c r="P9" s="183"/>
      <c r="Q9" s="291"/>
      <c r="R9" s="183"/>
      <c r="S9" s="175"/>
      <c r="T9" s="175"/>
      <c r="U9" s="175"/>
      <c r="V9" s="176"/>
      <c r="W9" s="241"/>
      <c r="X9" s="177"/>
    </row>
    <row r="10" spans="1:24" s="12" customFormat="1">
      <c r="A10" s="10">
        <v>1</v>
      </c>
      <c r="B10" s="19" t="s">
        <v>169</v>
      </c>
      <c r="C10" s="10">
        <v>28</v>
      </c>
      <c r="D10" s="10">
        <v>97</v>
      </c>
      <c r="E10" s="16">
        <v>135</v>
      </c>
      <c r="F10" s="16">
        <v>1.5</v>
      </c>
      <c r="G10" s="16">
        <v>1.5</v>
      </c>
      <c r="H10" s="16"/>
      <c r="I10" s="16"/>
      <c r="J10" s="278"/>
      <c r="K10" s="16">
        <f>E10-F10</f>
        <v>133.5</v>
      </c>
      <c r="L10" s="248">
        <v>135</v>
      </c>
      <c r="M10" s="187"/>
      <c r="N10" s="187"/>
      <c r="O10" s="187"/>
      <c r="P10" s="187"/>
      <c r="Q10" s="292"/>
      <c r="R10" s="187">
        <f>M10+O10+P10+Q10+N10</f>
        <v>0</v>
      </c>
      <c r="S10" s="248" t="s">
        <v>253</v>
      </c>
      <c r="T10" s="248" t="s">
        <v>209</v>
      </c>
      <c r="U10" s="248"/>
      <c r="V10" s="200" t="s">
        <v>241</v>
      </c>
      <c r="W10" s="249"/>
      <c r="X10" s="250"/>
    </row>
    <row r="11" spans="1:24" s="315" customFormat="1">
      <c r="A11" s="210">
        <v>2</v>
      </c>
      <c r="B11" s="211" t="s">
        <v>170</v>
      </c>
      <c r="C11" s="210">
        <v>28</v>
      </c>
      <c r="D11" s="210">
        <v>98</v>
      </c>
      <c r="E11" s="223">
        <v>150</v>
      </c>
      <c r="F11" s="213">
        <v>0.5</v>
      </c>
      <c r="G11" s="213">
        <v>0.5</v>
      </c>
      <c r="H11" s="213"/>
      <c r="I11" s="213"/>
      <c r="J11" s="280"/>
      <c r="K11" s="223">
        <f t="shared" ref="K11:K74" si="0">E11-F11</f>
        <v>149.5</v>
      </c>
      <c r="L11" s="223">
        <v>150</v>
      </c>
      <c r="M11" s="214"/>
      <c r="N11" s="214"/>
      <c r="O11" s="214"/>
      <c r="P11" s="214"/>
      <c r="Q11" s="313"/>
      <c r="R11" s="215">
        <f>M11+O11+P11+Q11+N11</f>
        <v>0</v>
      </c>
      <c r="S11" s="213" t="s">
        <v>249</v>
      </c>
      <c r="T11" s="213"/>
      <c r="U11" s="213"/>
      <c r="V11" s="216" t="s">
        <v>250</v>
      </c>
      <c r="W11" s="242"/>
      <c r="X11" s="314"/>
    </row>
    <row r="12" spans="1:24" ht="31.2">
      <c r="A12" s="29">
        <v>3</v>
      </c>
      <c r="B12" s="68" t="s">
        <v>51</v>
      </c>
      <c r="C12" s="31">
        <v>28</v>
      </c>
      <c r="D12" s="31">
        <v>100</v>
      </c>
      <c r="E12" s="32">
        <v>196</v>
      </c>
      <c r="F12" s="32">
        <v>77.099999999999994</v>
      </c>
      <c r="G12" s="32">
        <v>47.6</v>
      </c>
      <c r="H12" s="32"/>
      <c r="I12" s="32"/>
      <c r="J12" s="279">
        <v>29.5</v>
      </c>
      <c r="K12" s="32">
        <f t="shared" si="0"/>
        <v>118.9</v>
      </c>
      <c r="L12" s="25">
        <v>78.3</v>
      </c>
      <c r="M12" s="185"/>
      <c r="N12" s="185"/>
      <c r="O12" s="185"/>
      <c r="P12" s="185"/>
      <c r="Q12" s="293">
        <f>J12*3*210000</f>
        <v>18585000</v>
      </c>
      <c r="R12" s="184">
        <f>M12+O12+P12+Q12+N12</f>
        <v>18585000</v>
      </c>
      <c r="S12" s="25"/>
      <c r="T12" s="25"/>
      <c r="U12" s="25"/>
      <c r="V12" s="216" t="s">
        <v>250</v>
      </c>
      <c r="W12" s="181"/>
      <c r="X12" s="179" t="s">
        <v>163</v>
      </c>
    </row>
    <row r="13" spans="1:24">
      <c r="A13" s="29">
        <v>4</v>
      </c>
      <c r="B13" s="35" t="s">
        <v>61</v>
      </c>
      <c r="C13" s="29">
        <v>28</v>
      </c>
      <c r="D13" s="29">
        <v>101</v>
      </c>
      <c r="E13" s="25"/>
      <c r="F13" s="25"/>
      <c r="G13" s="25"/>
      <c r="H13" s="25"/>
      <c r="I13" s="25"/>
      <c r="J13" s="278"/>
      <c r="K13" s="25">
        <f t="shared" si="0"/>
        <v>0</v>
      </c>
      <c r="L13" s="25"/>
      <c r="M13" s="185"/>
      <c r="N13" s="185"/>
      <c r="O13" s="185"/>
      <c r="P13" s="185"/>
      <c r="Q13" s="292"/>
      <c r="R13" s="184">
        <f>M13+O13+P13+Q13+N13</f>
        <v>0</v>
      </c>
      <c r="S13" s="25"/>
      <c r="T13" s="25"/>
      <c r="U13" s="25"/>
      <c r="V13" s="216" t="s">
        <v>250</v>
      </c>
      <c r="W13" s="181"/>
      <c r="X13" s="179"/>
    </row>
    <row r="14" spans="1:24" s="202" customFormat="1" ht="31.2">
      <c r="A14" s="196">
        <v>5</v>
      </c>
      <c r="B14" s="197" t="s">
        <v>171</v>
      </c>
      <c r="C14" s="196">
        <v>28</v>
      </c>
      <c r="D14" s="196">
        <v>75</v>
      </c>
      <c r="E14" s="290">
        <v>784.5</v>
      </c>
      <c r="F14" s="195">
        <v>84.5</v>
      </c>
      <c r="G14" s="195">
        <v>82.7</v>
      </c>
      <c r="H14" s="195"/>
      <c r="I14" s="195"/>
      <c r="J14" s="195">
        <v>1.8</v>
      </c>
      <c r="K14" s="290">
        <f t="shared" si="0"/>
        <v>700</v>
      </c>
      <c r="L14" s="290">
        <v>782.7</v>
      </c>
      <c r="M14" s="198"/>
      <c r="N14" s="198"/>
      <c r="O14" s="198"/>
      <c r="P14" s="198"/>
      <c r="Q14" s="186">
        <f>J14*3*210000</f>
        <v>1134000</v>
      </c>
      <c r="R14" s="199">
        <f>M14+O14+P14+Q14+N14</f>
        <v>1134000</v>
      </c>
      <c r="S14" s="195" t="s">
        <v>243</v>
      </c>
      <c r="T14" s="195" t="s">
        <v>209</v>
      </c>
      <c r="U14" s="195"/>
      <c r="V14" s="200" t="s">
        <v>241</v>
      </c>
      <c r="W14" s="209"/>
      <c r="X14" s="201" t="s">
        <v>172</v>
      </c>
    </row>
    <row r="15" spans="1:24" s="13" customFormat="1">
      <c r="A15" s="10">
        <v>6</v>
      </c>
      <c r="B15" s="19" t="s">
        <v>17</v>
      </c>
      <c r="C15" s="10">
        <v>28</v>
      </c>
      <c r="D15" s="10">
        <v>102</v>
      </c>
      <c r="E15" s="16">
        <v>168.8</v>
      </c>
      <c r="F15" s="16">
        <v>119.4</v>
      </c>
      <c r="G15" s="16">
        <v>60.5</v>
      </c>
      <c r="H15" s="16"/>
      <c r="I15" s="16"/>
      <c r="J15" s="278">
        <v>58.9</v>
      </c>
      <c r="K15" s="16">
        <f t="shared" si="0"/>
        <v>49.400000000000006</v>
      </c>
      <c r="L15" s="16">
        <v>109.9</v>
      </c>
      <c r="M15" s="186"/>
      <c r="N15" s="186"/>
      <c r="O15" s="186"/>
      <c r="P15" s="186"/>
      <c r="Q15" s="293">
        <f>J15*3*210000</f>
        <v>37107000</v>
      </c>
      <c r="R15" s="187">
        <f t="shared" ref="R15:R18" si="1">M15+O15+P15+Q15+N15</f>
        <v>37107000</v>
      </c>
      <c r="S15" s="195" t="s">
        <v>257</v>
      </c>
      <c r="T15" s="16"/>
      <c r="U15" s="16"/>
      <c r="V15" s="200" t="s">
        <v>241</v>
      </c>
      <c r="W15" s="243" t="s">
        <v>254</v>
      </c>
      <c r="X15" s="251" t="s">
        <v>173</v>
      </c>
    </row>
    <row r="16" spans="1:24" s="17" customFormat="1" ht="31.2">
      <c r="A16" s="10">
        <v>7</v>
      </c>
      <c r="B16" s="19" t="s">
        <v>62</v>
      </c>
      <c r="C16" s="10">
        <v>28</v>
      </c>
      <c r="D16" s="10">
        <v>103</v>
      </c>
      <c r="E16" s="16"/>
      <c r="F16" s="16">
        <v>81.7</v>
      </c>
      <c r="G16" s="16">
        <f>56.6+8.4</f>
        <v>65</v>
      </c>
      <c r="H16" s="16"/>
      <c r="I16" s="16"/>
      <c r="J16" s="278">
        <v>16.7</v>
      </c>
      <c r="K16" s="16">
        <f t="shared" si="0"/>
        <v>-81.7</v>
      </c>
      <c r="L16" s="16"/>
      <c r="M16" s="186"/>
      <c r="N16" s="186"/>
      <c r="O16" s="186"/>
      <c r="P16" s="186"/>
      <c r="Q16" s="293">
        <f>J16*3*210000</f>
        <v>10520999.999999998</v>
      </c>
      <c r="R16" s="187">
        <f t="shared" si="1"/>
        <v>10520999.999999998</v>
      </c>
      <c r="S16" s="195" t="s">
        <v>258</v>
      </c>
      <c r="T16" s="16"/>
      <c r="U16" s="16"/>
      <c r="V16" s="200" t="s">
        <v>241</v>
      </c>
      <c r="W16" s="243"/>
      <c r="X16" s="252"/>
    </row>
    <row r="17" spans="1:24" s="17" customFormat="1">
      <c r="A17" s="10">
        <v>8</v>
      </c>
      <c r="B17" s="19" t="s">
        <v>63</v>
      </c>
      <c r="C17" s="10">
        <v>28</v>
      </c>
      <c r="D17" s="10">
        <v>105</v>
      </c>
      <c r="E17" s="16">
        <v>83.5</v>
      </c>
      <c r="F17" s="16">
        <v>83.5</v>
      </c>
      <c r="G17" s="16">
        <v>69</v>
      </c>
      <c r="H17" s="16"/>
      <c r="I17" s="16"/>
      <c r="J17" s="278">
        <v>14.5</v>
      </c>
      <c r="K17" s="16">
        <f t="shared" si="0"/>
        <v>0</v>
      </c>
      <c r="L17" s="248">
        <v>69</v>
      </c>
      <c r="M17" s="187"/>
      <c r="N17" s="187"/>
      <c r="O17" s="187"/>
      <c r="P17" s="187"/>
      <c r="Q17" s="293">
        <f>J17*3*210000</f>
        <v>9135000</v>
      </c>
      <c r="R17" s="187">
        <f>M17+O17+P17+Q17+N17</f>
        <v>9135000</v>
      </c>
      <c r="S17" s="195" t="s">
        <v>257</v>
      </c>
      <c r="T17" s="248"/>
      <c r="U17" s="248"/>
      <c r="V17" s="200" t="s">
        <v>241</v>
      </c>
      <c r="W17" s="256" t="s">
        <v>254</v>
      </c>
      <c r="X17" s="252" t="s">
        <v>174</v>
      </c>
    </row>
    <row r="18" spans="1:24" s="15" customFormat="1" ht="31.2">
      <c r="A18" s="29">
        <v>9</v>
      </c>
      <c r="B18" s="35" t="s">
        <v>64</v>
      </c>
      <c r="C18" s="29">
        <v>28</v>
      </c>
      <c r="D18" s="29">
        <v>106</v>
      </c>
      <c r="E18" s="25"/>
      <c r="F18" s="25"/>
      <c r="G18" s="25"/>
      <c r="H18" s="25"/>
      <c r="I18" s="25"/>
      <c r="J18" s="278"/>
      <c r="K18" s="25">
        <f t="shared" si="0"/>
        <v>0</v>
      </c>
      <c r="L18" s="25"/>
      <c r="M18" s="185"/>
      <c r="N18" s="185"/>
      <c r="O18" s="185"/>
      <c r="P18" s="185"/>
      <c r="Q18" s="293"/>
      <c r="R18" s="184">
        <f t="shared" si="1"/>
        <v>0</v>
      </c>
      <c r="S18" s="195" t="s">
        <v>257</v>
      </c>
      <c r="T18" s="25"/>
      <c r="U18" s="25"/>
      <c r="V18" s="216" t="s">
        <v>260</v>
      </c>
      <c r="W18" s="181"/>
      <c r="X18" s="180"/>
    </row>
    <row r="19" spans="1:24" s="202" customFormat="1">
      <c r="A19" s="196">
        <v>10</v>
      </c>
      <c r="B19" s="197" t="s">
        <v>175</v>
      </c>
      <c r="C19" s="196">
        <v>28</v>
      </c>
      <c r="D19" s="196">
        <v>60</v>
      </c>
      <c r="E19" s="290">
        <v>74.5</v>
      </c>
      <c r="F19" s="195">
        <v>74.5</v>
      </c>
      <c r="G19" s="195">
        <v>60</v>
      </c>
      <c r="H19" s="195"/>
      <c r="I19" s="195"/>
      <c r="J19" s="195">
        <v>14.5</v>
      </c>
      <c r="K19" s="290">
        <f t="shared" si="0"/>
        <v>0</v>
      </c>
      <c r="L19" s="290">
        <v>60</v>
      </c>
      <c r="M19" s="198"/>
      <c r="N19" s="198"/>
      <c r="O19" s="198"/>
      <c r="P19" s="198"/>
      <c r="Q19" s="186">
        <f>J19*3*210000</f>
        <v>9135000</v>
      </c>
      <c r="R19" s="199">
        <f>M19+O19+P19+Q19+N19</f>
        <v>9135000</v>
      </c>
      <c r="S19" s="195" t="s">
        <v>243</v>
      </c>
      <c r="T19" s="195" t="s">
        <v>209</v>
      </c>
      <c r="U19" s="195"/>
      <c r="V19" s="200" t="s">
        <v>241</v>
      </c>
      <c r="W19" s="209"/>
      <c r="X19" s="201" t="s">
        <v>176</v>
      </c>
    </row>
    <row r="20" spans="1:24">
      <c r="A20" s="517">
        <v>11</v>
      </c>
      <c r="B20" s="599" t="s">
        <v>65</v>
      </c>
      <c r="C20" s="27">
        <v>28</v>
      </c>
      <c r="D20" s="29">
        <v>71</v>
      </c>
      <c r="E20" s="25"/>
      <c r="F20" s="25"/>
      <c r="G20" s="25"/>
      <c r="H20" s="25"/>
      <c r="I20" s="25"/>
      <c r="J20" s="278"/>
      <c r="K20" s="25">
        <f t="shared" si="0"/>
        <v>0</v>
      </c>
      <c r="L20" s="643"/>
      <c r="M20" s="185"/>
      <c r="N20" s="185"/>
      <c r="O20" s="185"/>
      <c r="P20" s="185"/>
      <c r="Q20" s="293"/>
      <c r="R20" s="184">
        <f t="shared" ref="R20:R84" si="2">M20+O20+P20+Q20+N20</f>
        <v>0</v>
      </c>
      <c r="S20" s="25"/>
      <c r="T20" s="25"/>
      <c r="U20" s="25"/>
      <c r="V20" s="216" t="s">
        <v>260</v>
      </c>
      <c r="W20" s="181"/>
      <c r="X20" s="179"/>
    </row>
    <row r="21" spans="1:24">
      <c r="A21" s="517"/>
      <c r="B21" s="599"/>
      <c r="C21" s="27">
        <v>28</v>
      </c>
      <c r="D21" s="29">
        <v>68</v>
      </c>
      <c r="E21" s="25"/>
      <c r="F21" s="25"/>
      <c r="G21" s="25"/>
      <c r="H21" s="25"/>
      <c r="I21" s="25"/>
      <c r="J21" s="278"/>
      <c r="K21" s="25">
        <f t="shared" si="0"/>
        <v>0</v>
      </c>
      <c r="L21" s="643"/>
      <c r="M21" s="185"/>
      <c r="N21" s="185"/>
      <c r="O21" s="185"/>
      <c r="P21" s="185"/>
      <c r="Q21" s="293"/>
      <c r="R21" s="184">
        <f t="shared" si="2"/>
        <v>0</v>
      </c>
      <c r="S21" s="25"/>
      <c r="T21" s="25"/>
      <c r="U21" s="25"/>
      <c r="V21" s="216" t="s">
        <v>260</v>
      </c>
      <c r="W21" s="181"/>
      <c r="X21" s="179"/>
    </row>
    <row r="22" spans="1:24">
      <c r="A22" s="517"/>
      <c r="B22" s="599"/>
      <c r="C22" s="27">
        <v>28</v>
      </c>
      <c r="D22" s="29">
        <v>69</v>
      </c>
      <c r="E22" s="25"/>
      <c r="F22" s="25"/>
      <c r="G22" s="25"/>
      <c r="H22" s="25"/>
      <c r="I22" s="25"/>
      <c r="J22" s="278"/>
      <c r="K22" s="25">
        <f t="shared" si="0"/>
        <v>0</v>
      </c>
      <c r="L22" s="643"/>
      <c r="M22" s="185"/>
      <c r="N22" s="185"/>
      <c r="O22" s="185"/>
      <c r="P22" s="185"/>
      <c r="Q22" s="293"/>
      <c r="R22" s="184">
        <f t="shared" si="2"/>
        <v>0</v>
      </c>
      <c r="S22" s="25"/>
      <c r="T22" s="25"/>
      <c r="U22" s="25"/>
      <c r="V22" s="216" t="s">
        <v>260</v>
      </c>
      <c r="W22" s="181"/>
      <c r="X22" s="179"/>
    </row>
    <row r="23" spans="1:24">
      <c r="A23" s="517"/>
      <c r="B23" s="599"/>
      <c r="C23" s="27">
        <v>27</v>
      </c>
      <c r="D23" s="29">
        <v>47</v>
      </c>
      <c r="E23" s="25"/>
      <c r="F23" s="25"/>
      <c r="G23" s="25"/>
      <c r="H23" s="25"/>
      <c r="I23" s="25"/>
      <c r="J23" s="278"/>
      <c r="K23" s="25">
        <f t="shared" si="0"/>
        <v>0</v>
      </c>
      <c r="L23" s="643"/>
      <c r="M23" s="185"/>
      <c r="N23" s="185"/>
      <c r="O23" s="185"/>
      <c r="P23" s="185"/>
      <c r="Q23" s="293"/>
      <c r="R23" s="184">
        <f t="shared" si="2"/>
        <v>0</v>
      </c>
      <c r="S23" s="25"/>
      <c r="T23" s="25"/>
      <c r="U23" s="25"/>
      <c r="V23" s="216" t="s">
        <v>260</v>
      </c>
      <c r="W23" s="181"/>
      <c r="X23" s="179"/>
    </row>
    <row r="24" spans="1:24" s="13" customFormat="1">
      <c r="A24" s="10">
        <v>12</v>
      </c>
      <c r="B24" s="19" t="s">
        <v>66</v>
      </c>
      <c r="C24" s="9">
        <v>28</v>
      </c>
      <c r="D24" s="10">
        <v>70</v>
      </c>
      <c r="E24" s="16">
        <v>387.7</v>
      </c>
      <c r="F24" s="16">
        <v>19.100000000000001</v>
      </c>
      <c r="G24" s="16"/>
      <c r="H24" s="16"/>
      <c r="I24" s="16"/>
      <c r="J24" s="278">
        <v>19.100000000000001</v>
      </c>
      <c r="K24" s="16">
        <f t="shared" si="0"/>
        <v>368.59999999999997</v>
      </c>
      <c r="L24" s="16">
        <v>297</v>
      </c>
      <c r="M24" s="186"/>
      <c r="N24" s="186"/>
      <c r="O24" s="186"/>
      <c r="P24" s="186"/>
      <c r="Q24" s="293">
        <f>J24*3*210000</f>
        <v>12033000</v>
      </c>
      <c r="R24" s="187">
        <f t="shared" si="2"/>
        <v>12033000</v>
      </c>
      <c r="S24" s="16" t="s">
        <v>261</v>
      </c>
      <c r="T24" s="16"/>
      <c r="U24" s="16"/>
      <c r="V24" s="200" t="s">
        <v>250</v>
      </c>
      <c r="W24" s="243" t="s">
        <v>254</v>
      </c>
      <c r="X24" s="251"/>
    </row>
    <row r="25" spans="1:24" s="13" customFormat="1">
      <c r="A25" s="558">
        <v>13</v>
      </c>
      <c r="B25" s="626" t="s">
        <v>127</v>
      </c>
      <c r="C25" s="9">
        <v>27</v>
      </c>
      <c r="D25" s="10">
        <v>46</v>
      </c>
      <c r="E25" s="16">
        <v>332.4</v>
      </c>
      <c r="F25" s="16">
        <v>154.5</v>
      </c>
      <c r="G25" s="260">
        <v>152.85</v>
      </c>
      <c r="H25" s="16"/>
      <c r="I25" s="16"/>
      <c r="J25" s="281">
        <v>1.65</v>
      </c>
      <c r="K25" s="16">
        <f t="shared" si="0"/>
        <v>177.89999999999998</v>
      </c>
      <c r="L25" s="16"/>
      <c r="M25" s="186"/>
      <c r="N25" s="186"/>
      <c r="O25" s="186"/>
      <c r="P25" s="186"/>
      <c r="Q25" s="293">
        <f>J25*3*210000</f>
        <v>1039499.9999999999</v>
      </c>
      <c r="R25" s="187">
        <f t="shared" si="2"/>
        <v>1039499.9999999999</v>
      </c>
      <c r="S25" s="16"/>
      <c r="T25" s="16" t="s">
        <v>209</v>
      </c>
      <c r="U25" s="16"/>
      <c r="V25" s="200" t="s">
        <v>241</v>
      </c>
      <c r="W25" s="259"/>
      <c r="X25" s="251"/>
    </row>
    <row r="26" spans="1:24" s="202" customFormat="1">
      <c r="A26" s="558"/>
      <c r="B26" s="626"/>
      <c r="C26" s="203">
        <v>27</v>
      </c>
      <c r="D26" s="196">
        <v>58</v>
      </c>
      <c r="E26" s="195">
        <v>307.10000000000002</v>
      </c>
      <c r="F26" s="195">
        <v>77.7</v>
      </c>
      <c r="G26" s="195">
        <v>77.7</v>
      </c>
      <c r="H26" s="195"/>
      <c r="I26" s="195"/>
      <c r="J26" s="280"/>
      <c r="K26" s="195">
        <f t="shared" si="0"/>
        <v>229.40000000000003</v>
      </c>
      <c r="L26" s="196"/>
      <c r="M26" s="198"/>
      <c r="N26" s="198"/>
      <c r="O26" s="198"/>
      <c r="P26" s="198"/>
      <c r="Q26" s="293">
        <f>J26*3*210000</f>
        <v>0</v>
      </c>
      <c r="R26" s="199">
        <f t="shared" si="2"/>
        <v>0</v>
      </c>
      <c r="S26" s="195" t="s">
        <v>248</v>
      </c>
      <c r="T26" s="195" t="s">
        <v>209</v>
      </c>
      <c r="U26" s="196"/>
      <c r="V26" s="200" t="s">
        <v>241</v>
      </c>
      <c r="W26" s="201"/>
      <c r="X26" s="209" t="s">
        <v>128</v>
      </c>
    </row>
    <row r="27" spans="1:24" s="202" customFormat="1">
      <c r="A27" s="558"/>
      <c r="B27" s="626"/>
      <c r="C27" s="203">
        <v>27</v>
      </c>
      <c r="D27" s="196">
        <v>59</v>
      </c>
      <c r="E27" s="195">
        <v>296.10000000000002</v>
      </c>
      <c r="F27" s="195">
        <v>79.2</v>
      </c>
      <c r="G27" s="195">
        <v>79.2</v>
      </c>
      <c r="H27" s="195"/>
      <c r="I27" s="195"/>
      <c r="J27" s="280"/>
      <c r="K27" s="195">
        <f t="shared" si="0"/>
        <v>216.90000000000003</v>
      </c>
      <c r="L27" s="195"/>
      <c r="M27" s="198"/>
      <c r="N27" s="198"/>
      <c r="O27" s="198"/>
      <c r="P27" s="198"/>
      <c r="Q27" s="293"/>
      <c r="R27" s="199">
        <f t="shared" si="2"/>
        <v>0</v>
      </c>
      <c r="S27" s="195" t="s">
        <v>248</v>
      </c>
      <c r="T27" s="195" t="s">
        <v>209</v>
      </c>
      <c r="U27" s="195"/>
      <c r="V27" s="200" t="s">
        <v>241</v>
      </c>
      <c r="W27" s="209"/>
      <c r="X27" s="201"/>
    </row>
    <row r="28" spans="1:24" s="202" customFormat="1">
      <c r="A28" s="196">
        <v>14</v>
      </c>
      <c r="B28" s="197" t="s">
        <v>14</v>
      </c>
      <c r="C28" s="203">
        <v>27</v>
      </c>
      <c r="D28" s="196">
        <v>45</v>
      </c>
      <c r="E28" s="195">
        <v>109.4</v>
      </c>
      <c r="F28" s="195">
        <v>47.2</v>
      </c>
      <c r="G28" s="195">
        <v>44.8</v>
      </c>
      <c r="H28" s="195"/>
      <c r="I28" s="195"/>
      <c r="J28" s="280">
        <v>2.4</v>
      </c>
      <c r="K28" s="195">
        <f>E28-F28</f>
        <v>62.2</v>
      </c>
      <c r="L28" s="195">
        <v>107</v>
      </c>
      <c r="M28" s="198"/>
      <c r="N28" s="198"/>
      <c r="O28" s="198"/>
      <c r="P28" s="198"/>
      <c r="Q28" s="293">
        <f>J28*3*210000</f>
        <v>1511999.9999999998</v>
      </c>
      <c r="R28" s="199">
        <f>M28+O28+P28+Q28+N28</f>
        <v>1511999.9999999998</v>
      </c>
      <c r="S28" s="195" t="s">
        <v>243</v>
      </c>
      <c r="T28" s="195" t="s">
        <v>209</v>
      </c>
      <c r="U28" s="195"/>
      <c r="V28" s="200" t="s">
        <v>241</v>
      </c>
      <c r="W28" s="209"/>
      <c r="X28" s="201"/>
    </row>
    <row r="29" spans="1:24" s="13" customFormat="1">
      <c r="A29" s="10">
        <v>15</v>
      </c>
      <c r="B29" s="19" t="s">
        <v>15</v>
      </c>
      <c r="C29" s="9">
        <v>27</v>
      </c>
      <c r="D29" s="10">
        <v>44</v>
      </c>
      <c r="E29" s="16">
        <v>367.1</v>
      </c>
      <c r="F29" s="16">
        <v>92.9</v>
      </c>
      <c r="G29" s="16">
        <v>92.9</v>
      </c>
      <c r="H29" s="16"/>
      <c r="I29" s="16"/>
      <c r="J29" s="278"/>
      <c r="K29" s="16">
        <f t="shared" si="0"/>
        <v>274.20000000000005</v>
      </c>
      <c r="L29" s="16">
        <v>367.1</v>
      </c>
      <c r="M29" s="186"/>
      <c r="N29" s="186"/>
      <c r="O29" s="186"/>
      <c r="P29" s="186"/>
      <c r="Q29" s="293"/>
      <c r="R29" s="187">
        <f t="shared" si="2"/>
        <v>0</v>
      </c>
      <c r="S29" s="16" t="s">
        <v>253</v>
      </c>
      <c r="T29" s="16"/>
      <c r="U29" s="16"/>
      <c r="V29" s="200" t="s">
        <v>250</v>
      </c>
      <c r="W29" s="243"/>
      <c r="X29" s="251" t="s">
        <v>177</v>
      </c>
    </row>
    <row r="30" spans="1:24" s="202" customFormat="1">
      <c r="A30" s="196">
        <v>16</v>
      </c>
      <c r="B30" s="197" t="s">
        <v>178</v>
      </c>
      <c r="C30" s="203">
        <v>27</v>
      </c>
      <c r="D30" s="196">
        <v>270</v>
      </c>
      <c r="E30" s="195">
        <v>95.7</v>
      </c>
      <c r="F30" s="195">
        <v>10</v>
      </c>
      <c r="G30" s="195">
        <v>10</v>
      </c>
      <c r="H30" s="195"/>
      <c r="I30" s="195"/>
      <c r="J30" s="280"/>
      <c r="K30" s="195">
        <f t="shared" si="0"/>
        <v>85.7</v>
      </c>
      <c r="L30" s="195">
        <v>89</v>
      </c>
      <c r="M30" s="198"/>
      <c r="N30" s="198"/>
      <c r="O30" s="198"/>
      <c r="P30" s="198"/>
      <c r="Q30" s="293"/>
      <c r="R30" s="199">
        <f>M30+O30+P30+Q30+N30</f>
        <v>0</v>
      </c>
      <c r="S30" s="195" t="s">
        <v>243</v>
      </c>
      <c r="T30" s="195" t="s">
        <v>209</v>
      </c>
      <c r="U30" s="195"/>
      <c r="V30" s="200" t="s">
        <v>241</v>
      </c>
      <c r="W30" s="209"/>
      <c r="X30" s="201"/>
    </row>
    <row r="31" spans="1:24" s="316" customFormat="1">
      <c r="A31" s="210">
        <v>17</v>
      </c>
      <c r="B31" s="211" t="s">
        <v>67</v>
      </c>
      <c r="C31" s="210">
        <v>27</v>
      </c>
      <c r="D31" s="210">
        <v>15</v>
      </c>
      <c r="E31" s="223">
        <v>897.8</v>
      </c>
      <c r="F31" s="213">
        <v>152.19999999999999</v>
      </c>
      <c r="G31" s="213">
        <v>60.1</v>
      </c>
      <c r="H31" s="213"/>
      <c r="I31" s="213"/>
      <c r="J31" s="280">
        <v>92.1</v>
      </c>
      <c r="K31" s="223">
        <f t="shared" si="0"/>
        <v>745.59999999999991</v>
      </c>
      <c r="L31" s="219"/>
      <c r="M31" s="214"/>
      <c r="N31" s="214"/>
      <c r="O31" s="214"/>
      <c r="P31" s="214"/>
      <c r="Q31" s="313">
        <f t="shared" ref="Q31:Q36" si="3">J31*3*210000</f>
        <v>58022999.999999993</v>
      </c>
      <c r="R31" s="215">
        <f t="shared" si="2"/>
        <v>58022999.999999993</v>
      </c>
      <c r="S31" s="213" t="s">
        <v>249</v>
      </c>
      <c r="T31" s="213"/>
      <c r="U31" s="213"/>
      <c r="V31" s="216" t="s">
        <v>250</v>
      </c>
      <c r="W31" s="242" t="s">
        <v>254</v>
      </c>
      <c r="X31" s="242" t="s">
        <v>68</v>
      </c>
    </row>
    <row r="32" spans="1:24" s="315" customFormat="1">
      <c r="A32" s="210">
        <v>18</v>
      </c>
      <c r="B32" s="211" t="s">
        <v>69</v>
      </c>
      <c r="C32" s="212">
        <v>27</v>
      </c>
      <c r="D32" s="210">
        <v>43</v>
      </c>
      <c r="E32" s="223">
        <v>249</v>
      </c>
      <c r="F32" s="213">
        <v>60.2</v>
      </c>
      <c r="G32" s="213">
        <v>9.1999999999999993</v>
      </c>
      <c r="H32" s="213"/>
      <c r="I32" s="213"/>
      <c r="J32" s="280">
        <v>51</v>
      </c>
      <c r="K32" s="223">
        <f t="shared" si="0"/>
        <v>188.8</v>
      </c>
      <c r="L32" s="223">
        <v>198</v>
      </c>
      <c r="M32" s="214"/>
      <c r="N32" s="214"/>
      <c r="O32" s="214"/>
      <c r="P32" s="214"/>
      <c r="Q32" s="313">
        <f t="shared" si="3"/>
        <v>32130000</v>
      </c>
      <c r="R32" s="215">
        <f t="shared" si="2"/>
        <v>32130000</v>
      </c>
      <c r="S32" s="213" t="s">
        <v>249</v>
      </c>
      <c r="T32" s="213"/>
      <c r="U32" s="213"/>
      <c r="V32" s="216" t="s">
        <v>250</v>
      </c>
      <c r="W32" s="242" t="s">
        <v>254</v>
      </c>
      <c r="X32" s="314"/>
    </row>
    <row r="33" spans="1:24" s="13" customFormat="1">
      <c r="A33" s="10">
        <v>19</v>
      </c>
      <c r="B33" s="19" t="s">
        <v>179</v>
      </c>
      <c r="C33" s="9">
        <v>27</v>
      </c>
      <c r="D33" s="10">
        <v>42</v>
      </c>
      <c r="E33" s="16">
        <v>296.89999999999998</v>
      </c>
      <c r="F33" s="16">
        <v>73.400000000000006</v>
      </c>
      <c r="G33" s="16">
        <v>4.2</v>
      </c>
      <c r="H33" s="16"/>
      <c r="I33" s="16"/>
      <c r="J33" s="278">
        <v>69.2</v>
      </c>
      <c r="K33" s="16">
        <f t="shared" si="0"/>
        <v>223.49999999999997</v>
      </c>
      <c r="L33" s="16">
        <v>223</v>
      </c>
      <c r="M33" s="186"/>
      <c r="N33" s="186"/>
      <c r="O33" s="186"/>
      <c r="P33" s="186"/>
      <c r="Q33" s="293">
        <f t="shared" si="3"/>
        <v>43596000.000000007</v>
      </c>
      <c r="R33" s="187">
        <f t="shared" si="2"/>
        <v>43596000.000000007</v>
      </c>
      <c r="S33" s="16" t="s">
        <v>253</v>
      </c>
      <c r="T33" s="16"/>
      <c r="U33" s="16"/>
      <c r="V33" s="200" t="s">
        <v>250</v>
      </c>
      <c r="W33" s="243" t="s">
        <v>254</v>
      </c>
      <c r="X33" s="251"/>
    </row>
    <row r="34" spans="1:24" s="202" customFormat="1">
      <c r="A34" s="648">
        <v>20</v>
      </c>
      <c r="B34" s="639" t="s">
        <v>126</v>
      </c>
      <c r="C34" s="203">
        <v>27</v>
      </c>
      <c r="D34" s="196">
        <v>41</v>
      </c>
      <c r="E34" s="16">
        <v>145</v>
      </c>
      <c r="F34" s="195">
        <v>42.9</v>
      </c>
      <c r="G34" s="195">
        <v>2.9</v>
      </c>
      <c r="H34" s="195"/>
      <c r="I34" s="195"/>
      <c r="J34" s="280">
        <v>40</v>
      </c>
      <c r="K34" s="16">
        <f t="shared" si="0"/>
        <v>102.1</v>
      </c>
      <c r="L34" s="16"/>
      <c r="M34" s="198"/>
      <c r="N34" s="198"/>
      <c r="O34" s="198"/>
      <c r="P34" s="198"/>
      <c r="Q34" s="313">
        <f t="shared" si="3"/>
        <v>25200000</v>
      </c>
      <c r="R34" s="199">
        <f t="shared" si="2"/>
        <v>25200000</v>
      </c>
      <c r="S34" s="213" t="s">
        <v>253</v>
      </c>
      <c r="T34" s="195" t="s">
        <v>209</v>
      </c>
      <c r="U34" s="195"/>
      <c r="V34" s="200" t="s">
        <v>241</v>
      </c>
      <c r="W34" s="209" t="s">
        <v>254</v>
      </c>
      <c r="X34" s="201"/>
    </row>
    <row r="35" spans="1:24" s="202" customFormat="1">
      <c r="A35" s="648"/>
      <c r="B35" s="639"/>
      <c r="C35" s="203">
        <v>27</v>
      </c>
      <c r="D35" s="196">
        <v>39</v>
      </c>
      <c r="E35" s="16">
        <v>415.1</v>
      </c>
      <c r="F35" s="195">
        <v>65.900000000000006</v>
      </c>
      <c r="G35" s="195">
        <v>4.0999999999999996</v>
      </c>
      <c r="H35" s="195"/>
      <c r="I35" s="195"/>
      <c r="J35" s="280">
        <v>61.8</v>
      </c>
      <c r="K35" s="16">
        <f t="shared" si="0"/>
        <v>349.20000000000005</v>
      </c>
      <c r="L35" s="16"/>
      <c r="M35" s="198"/>
      <c r="N35" s="198"/>
      <c r="O35" s="198"/>
      <c r="P35" s="198"/>
      <c r="Q35" s="313">
        <f t="shared" si="3"/>
        <v>38933999.999999993</v>
      </c>
      <c r="R35" s="199">
        <f t="shared" si="2"/>
        <v>38933999.999999993</v>
      </c>
      <c r="S35" s="213" t="s">
        <v>253</v>
      </c>
      <c r="T35" s="195" t="s">
        <v>209</v>
      </c>
      <c r="U35" s="195"/>
      <c r="V35" s="200" t="s">
        <v>241</v>
      </c>
      <c r="W35" s="209" t="s">
        <v>254</v>
      </c>
      <c r="X35" s="201"/>
    </row>
    <row r="36" spans="1:24" s="202" customFormat="1">
      <c r="A36" s="196">
        <v>21</v>
      </c>
      <c r="B36" s="197" t="s">
        <v>124</v>
      </c>
      <c r="C36" s="203">
        <v>27</v>
      </c>
      <c r="D36" s="196">
        <v>40</v>
      </c>
      <c r="E36" s="16">
        <v>756.5</v>
      </c>
      <c r="F36" s="195">
        <v>55.3</v>
      </c>
      <c r="G36" s="195">
        <v>4.0999999999999996</v>
      </c>
      <c r="H36" s="195"/>
      <c r="I36" s="195"/>
      <c r="J36" s="280">
        <v>51.2</v>
      </c>
      <c r="K36" s="16">
        <f t="shared" si="0"/>
        <v>701.2</v>
      </c>
      <c r="L36" s="16"/>
      <c r="M36" s="198"/>
      <c r="N36" s="198"/>
      <c r="O36" s="198"/>
      <c r="P36" s="198"/>
      <c r="Q36" s="313">
        <f t="shared" si="3"/>
        <v>32256000.000000004</v>
      </c>
      <c r="R36" s="199">
        <f t="shared" si="2"/>
        <v>32256000.000000004</v>
      </c>
      <c r="S36" s="213" t="s">
        <v>253</v>
      </c>
      <c r="T36" s="195" t="s">
        <v>209</v>
      </c>
      <c r="U36" s="195"/>
      <c r="V36" s="200" t="s">
        <v>241</v>
      </c>
      <c r="W36" s="209" t="s">
        <v>254</v>
      </c>
      <c r="X36" s="201"/>
    </row>
    <row r="37" spans="1:24" s="13" customFormat="1">
      <c r="A37" s="10">
        <v>22</v>
      </c>
      <c r="B37" s="19" t="s">
        <v>70</v>
      </c>
      <c r="C37" s="9">
        <v>27</v>
      </c>
      <c r="D37" s="10">
        <v>48</v>
      </c>
      <c r="E37" s="16"/>
      <c r="F37" s="16"/>
      <c r="G37" s="16"/>
      <c r="H37" s="16"/>
      <c r="I37" s="16"/>
      <c r="J37" s="278"/>
      <c r="K37" s="16">
        <f t="shared" si="0"/>
        <v>0</v>
      </c>
      <c r="L37" s="16"/>
      <c r="M37" s="186"/>
      <c r="N37" s="186"/>
      <c r="O37" s="186"/>
      <c r="P37" s="186"/>
      <c r="Q37" s="293"/>
      <c r="R37" s="187">
        <f t="shared" si="2"/>
        <v>0</v>
      </c>
      <c r="S37" s="16"/>
      <c r="T37" s="16"/>
      <c r="U37" s="16"/>
      <c r="V37" s="200" t="s">
        <v>241</v>
      </c>
      <c r="W37" s="243"/>
      <c r="X37" s="251"/>
    </row>
    <row r="38" spans="1:24" s="202" customFormat="1">
      <c r="A38" s="196">
        <v>23</v>
      </c>
      <c r="B38" s="197" t="s">
        <v>123</v>
      </c>
      <c r="C38" s="203">
        <v>27</v>
      </c>
      <c r="D38" s="196">
        <v>38</v>
      </c>
      <c r="E38" s="16">
        <v>270.60000000000002</v>
      </c>
      <c r="F38" s="195">
        <v>47.1</v>
      </c>
      <c r="G38" s="195">
        <v>4.0999999999999996</v>
      </c>
      <c r="H38" s="195"/>
      <c r="I38" s="195"/>
      <c r="J38" s="280">
        <v>43</v>
      </c>
      <c r="K38" s="16">
        <f t="shared" si="0"/>
        <v>223.50000000000003</v>
      </c>
      <c r="L38" s="16"/>
      <c r="M38" s="198"/>
      <c r="N38" s="198"/>
      <c r="O38" s="198"/>
      <c r="P38" s="198"/>
      <c r="Q38" s="313">
        <f t="shared" ref="Q38:Q52" si="4">J38*3*210000</f>
        <v>27090000</v>
      </c>
      <c r="R38" s="199">
        <f t="shared" si="2"/>
        <v>27090000</v>
      </c>
      <c r="S38" s="213" t="s">
        <v>253</v>
      </c>
      <c r="T38" s="195" t="s">
        <v>209</v>
      </c>
      <c r="U38" s="195"/>
      <c r="V38" s="200" t="s">
        <v>241</v>
      </c>
      <c r="W38" s="209" t="s">
        <v>254</v>
      </c>
      <c r="X38" s="201"/>
    </row>
    <row r="39" spans="1:24" s="202" customFormat="1">
      <c r="A39" s="196">
        <v>24</v>
      </c>
      <c r="B39" s="197" t="s">
        <v>122</v>
      </c>
      <c r="C39" s="203">
        <v>27</v>
      </c>
      <c r="D39" s="196">
        <v>37</v>
      </c>
      <c r="E39" s="16">
        <v>330.9</v>
      </c>
      <c r="F39" s="195">
        <v>70.099999999999994</v>
      </c>
      <c r="G39" s="195">
        <v>6.3</v>
      </c>
      <c r="H39" s="195"/>
      <c r="I39" s="195"/>
      <c r="J39" s="280">
        <v>63.8</v>
      </c>
      <c r="K39" s="16">
        <f t="shared" si="0"/>
        <v>260.79999999999995</v>
      </c>
      <c r="L39" s="16"/>
      <c r="M39" s="198"/>
      <c r="N39" s="198"/>
      <c r="O39" s="198"/>
      <c r="P39" s="198"/>
      <c r="Q39" s="313">
        <f t="shared" si="4"/>
        <v>40193999.999999993</v>
      </c>
      <c r="R39" s="199">
        <f t="shared" si="2"/>
        <v>40193999.999999993</v>
      </c>
      <c r="S39" s="213" t="s">
        <v>253</v>
      </c>
      <c r="T39" s="195" t="s">
        <v>209</v>
      </c>
      <c r="U39" s="195"/>
      <c r="V39" s="200" t="s">
        <v>241</v>
      </c>
      <c r="W39" s="209" t="s">
        <v>254</v>
      </c>
      <c r="X39" s="201"/>
    </row>
    <row r="40" spans="1:24" s="13" customFormat="1">
      <c r="A40" s="10">
        <v>25</v>
      </c>
      <c r="B40" s="19" t="s">
        <v>180</v>
      </c>
      <c r="C40" s="9">
        <v>27</v>
      </c>
      <c r="D40" s="10">
        <v>36</v>
      </c>
      <c r="E40" s="16">
        <v>290.60000000000002</v>
      </c>
      <c r="F40" s="16">
        <v>88.1</v>
      </c>
      <c r="G40" s="16">
        <v>6.6</v>
      </c>
      <c r="H40" s="16"/>
      <c r="I40" s="16"/>
      <c r="J40" s="278">
        <v>81.5</v>
      </c>
      <c r="K40" s="16">
        <f t="shared" si="0"/>
        <v>202.50000000000003</v>
      </c>
      <c r="L40" s="16">
        <v>193</v>
      </c>
      <c r="M40" s="186"/>
      <c r="N40" s="186"/>
      <c r="O40" s="186"/>
      <c r="P40" s="186"/>
      <c r="Q40" s="293">
        <f t="shared" si="4"/>
        <v>51345000</v>
      </c>
      <c r="R40" s="187">
        <f t="shared" si="2"/>
        <v>51345000</v>
      </c>
      <c r="S40" s="16" t="s">
        <v>258</v>
      </c>
      <c r="T40" s="16"/>
      <c r="U40" s="16"/>
      <c r="V40" s="200" t="s">
        <v>250</v>
      </c>
      <c r="W40" s="243" t="s">
        <v>254</v>
      </c>
      <c r="X40" s="251"/>
    </row>
    <row r="41" spans="1:24" s="13" customFormat="1">
      <c r="A41" s="10">
        <v>26</v>
      </c>
      <c r="B41" s="19" t="s">
        <v>181</v>
      </c>
      <c r="C41" s="9">
        <v>27</v>
      </c>
      <c r="D41" s="10">
        <v>35</v>
      </c>
      <c r="E41" s="16">
        <v>260.8</v>
      </c>
      <c r="F41" s="16">
        <v>79.900000000000006</v>
      </c>
      <c r="G41" s="16">
        <v>5.9</v>
      </c>
      <c r="H41" s="16"/>
      <c r="I41" s="16"/>
      <c r="J41" s="278">
        <v>74</v>
      </c>
      <c r="K41" s="16">
        <f t="shared" si="0"/>
        <v>180.9</v>
      </c>
      <c r="L41" s="16">
        <v>183</v>
      </c>
      <c r="M41" s="186"/>
      <c r="N41" s="186"/>
      <c r="O41" s="186"/>
      <c r="P41" s="186"/>
      <c r="Q41" s="293">
        <f t="shared" si="4"/>
        <v>46620000</v>
      </c>
      <c r="R41" s="187">
        <f t="shared" si="2"/>
        <v>46620000</v>
      </c>
      <c r="S41" s="16" t="s">
        <v>253</v>
      </c>
      <c r="T41" s="16"/>
      <c r="U41" s="16"/>
      <c r="V41" s="200" t="s">
        <v>250</v>
      </c>
      <c r="W41" s="243" t="s">
        <v>254</v>
      </c>
      <c r="X41" s="251"/>
    </row>
    <row r="42" spans="1:24" s="13" customFormat="1">
      <c r="A42" s="10">
        <v>27</v>
      </c>
      <c r="B42" s="19" t="s">
        <v>182</v>
      </c>
      <c r="C42" s="9">
        <v>27</v>
      </c>
      <c r="D42" s="10">
        <v>34</v>
      </c>
      <c r="E42" s="16">
        <v>269.8</v>
      </c>
      <c r="F42" s="16">
        <v>92.3</v>
      </c>
      <c r="G42" s="16">
        <v>7</v>
      </c>
      <c r="H42" s="16"/>
      <c r="I42" s="16"/>
      <c r="J42" s="278">
        <v>85.3</v>
      </c>
      <c r="K42" s="16">
        <f t="shared" si="0"/>
        <v>177.5</v>
      </c>
      <c r="L42" s="16">
        <v>181</v>
      </c>
      <c r="M42" s="186"/>
      <c r="N42" s="186"/>
      <c r="O42" s="186"/>
      <c r="P42" s="186"/>
      <c r="Q42" s="293">
        <f t="shared" si="4"/>
        <v>53738999.999999993</v>
      </c>
      <c r="R42" s="187">
        <f t="shared" si="2"/>
        <v>53738999.999999993</v>
      </c>
      <c r="S42" s="16" t="s">
        <v>253</v>
      </c>
      <c r="T42" s="16"/>
      <c r="U42" s="16"/>
      <c r="V42" s="200" t="s">
        <v>250</v>
      </c>
      <c r="W42" s="243" t="s">
        <v>254</v>
      </c>
      <c r="X42" s="251"/>
    </row>
    <row r="43" spans="1:24" s="316" customFormat="1">
      <c r="A43" s="649">
        <v>28</v>
      </c>
      <c r="B43" s="650" t="s">
        <v>121</v>
      </c>
      <c r="C43" s="210">
        <v>27</v>
      </c>
      <c r="D43" s="210">
        <v>33</v>
      </c>
      <c r="E43" s="223">
        <v>316.10000000000002</v>
      </c>
      <c r="F43" s="213">
        <v>117.9</v>
      </c>
      <c r="G43" s="213">
        <v>8.4</v>
      </c>
      <c r="H43" s="213"/>
      <c r="I43" s="213"/>
      <c r="J43" s="280">
        <v>109.5</v>
      </c>
      <c r="K43" s="223">
        <f t="shared" si="0"/>
        <v>198.20000000000002</v>
      </c>
      <c r="L43" s="223"/>
      <c r="M43" s="214"/>
      <c r="N43" s="214"/>
      <c r="O43" s="214"/>
      <c r="P43" s="214"/>
      <c r="Q43" s="313">
        <f t="shared" si="4"/>
        <v>68985000</v>
      </c>
      <c r="R43" s="215">
        <f t="shared" si="2"/>
        <v>68985000</v>
      </c>
      <c r="S43" s="213" t="s">
        <v>249</v>
      </c>
      <c r="T43" s="213"/>
      <c r="U43" s="213"/>
      <c r="V43" s="216" t="s">
        <v>250</v>
      </c>
      <c r="W43" s="242" t="s">
        <v>254</v>
      </c>
      <c r="X43" s="314"/>
    </row>
    <row r="44" spans="1:24" s="316" customFormat="1">
      <c r="A44" s="649"/>
      <c r="B44" s="650"/>
      <c r="C44" s="210">
        <v>27</v>
      </c>
      <c r="D44" s="210">
        <v>32</v>
      </c>
      <c r="E44" s="223">
        <v>315.10000000000002</v>
      </c>
      <c r="F44" s="213">
        <v>118.2</v>
      </c>
      <c r="G44" s="213">
        <v>10.1</v>
      </c>
      <c r="H44" s="213"/>
      <c r="I44" s="213"/>
      <c r="J44" s="280">
        <v>108.1</v>
      </c>
      <c r="K44" s="223">
        <f t="shared" si="0"/>
        <v>196.90000000000003</v>
      </c>
      <c r="L44" s="223"/>
      <c r="M44" s="214"/>
      <c r="N44" s="214"/>
      <c r="O44" s="214"/>
      <c r="P44" s="214"/>
      <c r="Q44" s="313">
        <f t="shared" si="4"/>
        <v>68102999.999999985</v>
      </c>
      <c r="R44" s="215">
        <f t="shared" si="2"/>
        <v>68102999.999999985</v>
      </c>
      <c r="S44" s="213" t="s">
        <v>249</v>
      </c>
      <c r="T44" s="213"/>
      <c r="U44" s="213"/>
      <c r="V44" s="216" t="s">
        <v>250</v>
      </c>
      <c r="W44" s="242"/>
      <c r="X44" s="317"/>
    </row>
    <row r="45" spans="1:24" s="316" customFormat="1">
      <c r="A45" s="649"/>
      <c r="B45" s="650"/>
      <c r="C45" s="210">
        <v>27</v>
      </c>
      <c r="D45" s="210">
        <v>31</v>
      </c>
      <c r="E45" s="223">
        <v>311.39999999999998</v>
      </c>
      <c r="F45" s="213">
        <v>123.2</v>
      </c>
      <c r="G45" s="213">
        <v>11.1</v>
      </c>
      <c r="H45" s="213"/>
      <c r="I45" s="213"/>
      <c r="J45" s="280">
        <v>112.1</v>
      </c>
      <c r="K45" s="223">
        <f t="shared" si="0"/>
        <v>188.2</v>
      </c>
      <c r="L45" s="223"/>
      <c r="M45" s="214"/>
      <c r="N45" s="214"/>
      <c r="O45" s="214"/>
      <c r="P45" s="214"/>
      <c r="Q45" s="313">
        <f t="shared" si="4"/>
        <v>70622999.999999985</v>
      </c>
      <c r="R45" s="215">
        <f t="shared" si="2"/>
        <v>70622999.999999985</v>
      </c>
      <c r="S45" s="213" t="s">
        <v>249</v>
      </c>
      <c r="T45" s="213"/>
      <c r="U45" s="213"/>
      <c r="V45" s="216" t="s">
        <v>250</v>
      </c>
      <c r="W45" s="242"/>
      <c r="X45" s="317"/>
    </row>
    <row r="46" spans="1:24" s="315" customFormat="1">
      <c r="A46" s="210">
        <v>29</v>
      </c>
      <c r="B46" s="211" t="s">
        <v>120</v>
      </c>
      <c r="C46" s="212">
        <v>27</v>
      </c>
      <c r="D46" s="210">
        <v>30</v>
      </c>
      <c r="E46" s="223">
        <v>252.3</v>
      </c>
      <c r="F46" s="213">
        <v>92.5</v>
      </c>
      <c r="G46" s="213">
        <v>20</v>
      </c>
      <c r="H46" s="213"/>
      <c r="I46" s="213"/>
      <c r="J46" s="280">
        <v>72.5</v>
      </c>
      <c r="K46" s="223">
        <f t="shared" si="0"/>
        <v>159.80000000000001</v>
      </c>
      <c r="L46" s="223"/>
      <c r="M46" s="214"/>
      <c r="N46" s="214"/>
      <c r="O46" s="214"/>
      <c r="P46" s="214"/>
      <c r="Q46" s="313">
        <f t="shared" si="4"/>
        <v>45675000</v>
      </c>
      <c r="R46" s="215">
        <f t="shared" si="2"/>
        <v>45675000</v>
      </c>
      <c r="S46" s="213" t="s">
        <v>249</v>
      </c>
      <c r="T46" s="213"/>
      <c r="U46" s="213"/>
      <c r="V46" s="216" t="s">
        <v>250</v>
      </c>
      <c r="W46" s="242" t="s">
        <v>254</v>
      </c>
      <c r="X46" s="314"/>
    </row>
    <row r="47" spans="1:24" s="13" customFormat="1">
      <c r="A47" s="10">
        <v>30</v>
      </c>
      <c r="B47" s="19" t="s">
        <v>71</v>
      </c>
      <c r="C47" s="9">
        <v>27</v>
      </c>
      <c r="D47" s="10">
        <v>29</v>
      </c>
      <c r="E47" s="16">
        <v>196.5</v>
      </c>
      <c r="F47" s="16">
        <v>77.099999999999994</v>
      </c>
      <c r="G47" s="16">
        <v>9</v>
      </c>
      <c r="H47" s="16"/>
      <c r="I47" s="16"/>
      <c r="J47" s="278">
        <v>68.099999999999994</v>
      </c>
      <c r="K47" s="16">
        <f t="shared" si="0"/>
        <v>119.4</v>
      </c>
      <c r="L47" s="16"/>
      <c r="M47" s="186"/>
      <c r="N47" s="186"/>
      <c r="O47" s="186"/>
      <c r="P47" s="186"/>
      <c r="Q47" s="293">
        <f t="shared" si="4"/>
        <v>42903000</v>
      </c>
      <c r="R47" s="187">
        <f t="shared" si="2"/>
        <v>42903000</v>
      </c>
      <c r="S47" s="16" t="s">
        <v>258</v>
      </c>
      <c r="T47" s="16"/>
      <c r="U47" s="16"/>
      <c r="V47" s="216" t="s">
        <v>250</v>
      </c>
      <c r="W47" s="243" t="s">
        <v>254</v>
      </c>
      <c r="X47" s="251"/>
    </row>
    <row r="48" spans="1:24" s="17" customFormat="1">
      <c r="A48" s="10">
        <v>31</v>
      </c>
      <c r="B48" s="19" t="s">
        <v>72</v>
      </c>
      <c r="C48" s="10">
        <v>27</v>
      </c>
      <c r="D48" s="10">
        <v>28</v>
      </c>
      <c r="E48" s="16">
        <v>189.9</v>
      </c>
      <c r="F48" s="16">
        <v>74.5</v>
      </c>
      <c r="G48" s="16"/>
      <c r="H48" s="16">
        <v>6.3</v>
      </c>
      <c r="I48" s="16"/>
      <c r="J48" s="278">
        <v>68.2</v>
      </c>
      <c r="K48" s="16">
        <f t="shared" si="0"/>
        <v>115.4</v>
      </c>
      <c r="L48" s="16"/>
      <c r="M48" s="186"/>
      <c r="N48" s="186"/>
      <c r="O48" s="186"/>
      <c r="P48" s="186"/>
      <c r="Q48" s="293">
        <f t="shared" si="4"/>
        <v>42966000.000000007</v>
      </c>
      <c r="R48" s="187">
        <f t="shared" si="2"/>
        <v>42966000.000000007</v>
      </c>
      <c r="S48" s="16" t="s">
        <v>253</v>
      </c>
      <c r="T48" s="16"/>
      <c r="U48" s="16"/>
      <c r="V48" s="200" t="s">
        <v>250</v>
      </c>
      <c r="W48" s="243" t="s">
        <v>254</v>
      </c>
      <c r="X48" s="252"/>
    </row>
    <row r="49" spans="1:24" s="315" customFormat="1">
      <c r="A49" s="210">
        <v>32</v>
      </c>
      <c r="B49" s="211" t="s">
        <v>129</v>
      </c>
      <c r="C49" s="212">
        <v>27</v>
      </c>
      <c r="D49" s="210">
        <v>27</v>
      </c>
      <c r="E49" s="223">
        <v>191.4</v>
      </c>
      <c r="F49" s="213">
        <v>77.7</v>
      </c>
      <c r="G49" s="213">
        <v>6.3</v>
      </c>
      <c r="H49" s="213"/>
      <c r="I49" s="213"/>
      <c r="J49" s="280">
        <v>71.400000000000006</v>
      </c>
      <c r="K49" s="223">
        <f t="shared" si="0"/>
        <v>113.7</v>
      </c>
      <c r="L49" s="223"/>
      <c r="M49" s="214"/>
      <c r="N49" s="214"/>
      <c r="O49" s="214"/>
      <c r="P49" s="214"/>
      <c r="Q49" s="313">
        <f t="shared" si="4"/>
        <v>44982000</v>
      </c>
      <c r="R49" s="215">
        <f t="shared" si="2"/>
        <v>44982000</v>
      </c>
      <c r="S49" s="213" t="s">
        <v>249</v>
      </c>
      <c r="T49" s="213"/>
      <c r="U49" s="213"/>
      <c r="V49" s="216" t="s">
        <v>250</v>
      </c>
      <c r="W49" s="242" t="s">
        <v>254</v>
      </c>
      <c r="X49" s="314"/>
    </row>
    <row r="50" spans="1:24" s="13" customFormat="1">
      <c r="A50" s="10">
        <v>33</v>
      </c>
      <c r="B50" s="4" t="s">
        <v>54</v>
      </c>
      <c r="C50" s="3">
        <v>27</v>
      </c>
      <c r="D50" s="3">
        <v>49</v>
      </c>
      <c r="E50" s="5">
        <v>189.8</v>
      </c>
      <c r="F50" s="5">
        <v>77.400000000000006</v>
      </c>
      <c r="G50" s="5">
        <v>6.3</v>
      </c>
      <c r="H50" s="5"/>
      <c r="I50" s="5"/>
      <c r="J50" s="279">
        <v>71.099999999999994</v>
      </c>
      <c r="K50" s="5">
        <f>E50-F50</f>
        <v>112.4</v>
      </c>
      <c r="L50" s="248">
        <v>113</v>
      </c>
      <c r="M50" s="187"/>
      <c r="N50" s="187"/>
      <c r="O50" s="187"/>
      <c r="P50" s="187"/>
      <c r="Q50" s="293">
        <f t="shared" si="4"/>
        <v>44793000</v>
      </c>
      <c r="R50" s="187">
        <f t="shared" si="2"/>
        <v>44793000</v>
      </c>
      <c r="S50" s="16" t="s">
        <v>253</v>
      </c>
      <c r="T50" s="16"/>
      <c r="U50" s="16"/>
      <c r="V50" s="200" t="s">
        <v>250</v>
      </c>
      <c r="W50" s="243" t="s">
        <v>254</v>
      </c>
      <c r="X50" s="251"/>
    </row>
    <row r="51" spans="1:24" s="13" customFormat="1">
      <c r="A51" s="10">
        <v>34</v>
      </c>
      <c r="B51" s="4" t="s">
        <v>130</v>
      </c>
      <c r="C51" s="9">
        <v>27</v>
      </c>
      <c r="D51" s="10">
        <v>50</v>
      </c>
      <c r="E51" s="16">
        <v>187.5</v>
      </c>
      <c r="F51" s="16">
        <v>79.099999999999994</v>
      </c>
      <c r="G51" s="16">
        <v>6.3</v>
      </c>
      <c r="H51" s="16"/>
      <c r="I51" s="16"/>
      <c r="J51" s="278">
        <v>72.8</v>
      </c>
      <c r="K51" s="16">
        <f t="shared" si="0"/>
        <v>108.4</v>
      </c>
      <c r="L51" s="16"/>
      <c r="M51" s="186"/>
      <c r="N51" s="186"/>
      <c r="O51" s="186"/>
      <c r="P51" s="186"/>
      <c r="Q51" s="293">
        <f t="shared" si="4"/>
        <v>45863999.999999993</v>
      </c>
      <c r="R51" s="187">
        <f t="shared" si="2"/>
        <v>45863999.999999993</v>
      </c>
      <c r="S51" s="16" t="s">
        <v>253</v>
      </c>
      <c r="T51" s="16"/>
      <c r="U51" s="16"/>
      <c r="V51" s="200" t="s">
        <v>250</v>
      </c>
      <c r="W51" s="243" t="s">
        <v>254</v>
      </c>
      <c r="X51" s="251"/>
    </row>
    <row r="52" spans="1:24" s="17" customFormat="1">
      <c r="A52" s="10">
        <v>35</v>
      </c>
      <c r="B52" s="19" t="s">
        <v>73</v>
      </c>
      <c r="C52" s="10">
        <v>27</v>
      </c>
      <c r="D52" s="10">
        <v>51</v>
      </c>
      <c r="E52" s="16">
        <v>186.8</v>
      </c>
      <c r="F52" s="16">
        <v>80.2</v>
      </c>
      <c r="G52" s="16">
        <v>6.3</v>
      </c>
      <c r="H52" s="16"/>
      <c r="I52" s="16"/>
      <c r="J52" s="278">
        <v>73.900000000000006</v>
      </c>
      <c r="K52" s="16">
        <f t="shared" si="0"/>
        <v>106.60000000000001</v>
      </c>
      <c r="L52" s="16"/>
      <c r="M52" s="186"/>
      <c r="N52" s="186"/>
      <c r="O52" s="186"/>
      <c r="P52" s="186"/>
      <c r="Q52" s="293">
        <f t="shared" si="4"/>
        <v>46557000</v>
      </c>
      <c r="R52" s="187">
        <f t="shared" si="2"/>
        <v>46557000</v>
      </c>
      <c r="S52" s="16" t="s">
        <v>253</v>
      </c>
      <c r="T52" s="16"/>
      <c r="U52" s="16"/>
      <c r="V52" s="200" t="s">
        <v>250</v>
      </c>
      <c r="W52" s="243" t="s">
        <v>254</v>
      </c>
      <c r="X52" s="252"/>
    </row>
    <row r="53" spans="1:24" s="15" customFormat="1" ht="31.2">
      <c r="A53" s="29">
        <v>36</v>
      </c>
      <c r="B53" s="35" t="s">
        <v>74</v>
      </c>
      <c r="C53" s="29">
        <v>27</v>
      </c>
      <c r="D53" s="29">
        <v>17</v>
      </c>
      <c r="E53" s="25"/>
      <c r="F53" s="25"/>
      <c r="G53" s="25"/>
      <c r="H53" s="25"/>
      <c r="I53" s="25"/>
      <c r="J53" s="278"/>
      <c r="K53" s="25">
        <f t="shared" si="0"/>
        <v>0</v>
      </c>
      <c r="L53" s="25"/>
      <c r="M53" s="185"/>
      <c r="N53" s="185"/>
      <c r="O53" s="185"/>
      <c r="P53" s="185"/>
      <c r="Q53" s="293"/>
      <c r="R53" s="184">
        <f t="shared" si="2"/>
        <v>0</v>
      </c>
      <c r="S53" s="25"/>
      <c r="T53" s="25"/>
      <c r="U53" s="25"/>
      <c r="V53" s="216" t="s">
        <v>260</v>
      </c>
      <c r="W53" s="181"/>
      <c r="X53" s="180"/>
    </row>
    <row r="54" spans="1:24" s="202" customFormat="1">
      <c r="A54" s="648">
        <v>37</v>
      </c>
      <c r="B54" s="639" t="s">
        <v>75</v>
      </c>
      <c r="C54" s="203">
        <v>27</v>
      </c>
      <c r="D54" s="196">
        <v>52</v>
      </c>
      <c r="E54" s="16">
        <v>571.29999999999995</v>
      </c>
      <c r="F54" s="195">
        <v>196.7</v>
      </c>
      <c r="G54" s="195"/>
      <c r="H54" s="195"/>
      <c r="I54" s="195"/>
      <c r="J54" s="280">
        <v>196.7</v>
      </c>
      <c r="K54" s="16">
        <f t="shared" si="0"/>
        <v>374.59999999999997</v>
      </c>
      <c r="L54" s="16"/>
      <c r="M54" s="198"/>
      <c r="N54" s="198"/>
      <c r="O54" s="198"/>
      <c r="P54" s="198"/>
      <c r="Q54" s="313">
        <f t="shared" ref="Q54:Q57" si="5">J54*3*210000</f>
        <v>123920999.99999999</v>
      </c>
      <c r="R54" s="199">
        <f t="shared" si="2"/>
        <v>123920999.99999999</v>
      </c>
      <c r="S54" s="195" t="s">
        <v>253</v>
      </c>
      <c r="T54" s="195"/>
      <c r="U54" s="195"/>
      <c r="V54" s="200" t="s">
        <v>250</v>
      </c>
      <c r="W54" s="209" t="s">
        <v>254</v>
      </c>
      <c r="X54" s="201"/>
    </row>
    <row r="55" spans="1:24" s="13" customFormat="1">
      <c r="A55" s="558"/>
      <c r="B55" s="626"/>
      <c r="C55" s="9">
        <v>27</v>
      </c>
      <c r="D55" s="10">
        <v>53</v>
      </c>
      <c r="E55" s="16">
        <v>368.6</v>
      </c>
      <c r="F55" s="16">
        <v>84</v>
      </c>
      <c r="G55" s="16"/>
      <c r="H55" s="16"/>
      <c r="I55" s="16"/>
      <c r="J55" s="278">
        <v>84</v>
      </c>
      <c r="K55" s="16">
        <f t="shared" si="0"/>
        <v>284.60000000000002</v>
      </c>
      <c r="L55" s="16"/>
      <c r="M55" s="186"/>
      <c r="N55" s="186"/>
      <c r="O55" s="186"/>
      <c r="P55" s="186"/>
      <c r="Q55" s="293">
        <f t="shared" si="5"/>
        <v>52920000</v>
      </c>
      <c r="R55" s="187">
        <f t="shared" si="2"/>
        <v>52920000</v>
      </c>
      <c r="S55" s="16" t="s">
        <v>261</v>
      </c>
      <c r="T55" s="16"/>
      <c r="U55" s="16"/>
      <c r="V55" s="200" t="s">
        <v>250</v>
      </c>
      <c r="W55" s="243"/>
      <c r="X55" s="251"/>
    </row>
    <row r="56" spans="1:24" s="13" customFormat="1">
      <c r="A56" s="558"/>
      <c r="B56" s="626"/>
      <c r="C56" s="9">
        <v>27</v>
      </c>
      <c r="D56" s="10">
        <v>55</v>
      </c>
      <c r="E56" s="16">
        <v>353.5</v>
      </c>
      <c r="F56" s="16">
        <v>85.4</v>
      </c>
      <c r="G56" s="16">
        <v>1.3</v>
      </c>
      <c r="H56" s="16"/>
      <c r="I56" s="16"/>
      <c r="J56" s="278">
        <v>84.1</v>
      </c>
      <c r="K56" s="16">
        <f t="shared" si="0"/>
        <v>268.10000000000002</v>
      </c>
      <c r="L56" s="16"/>
      <c r="M56" s="186"/>
      <c r="N56" s="186"/>
      <c r="O56" s="186"/>
      <c r="P56" s="186"/>
      <c r="Q56" s="293">
        <f t="shared" si="5"/>
        <v>52983000</v>
      </c>
      <c r="R56" s="187">
        <f t="shared" si="2"/>
        <v>52983000</v>
      </c>
      <c r="S56" s="195" t="s">
        <v>253</v>
      </c>
      <c r="T56" s="16"/>
      <c r="U56" s="16"/>
      <c r="V56" s="200" t="s">
        <v>250</v>
      </c>
      <c r="W56" s="243"/>
      <c r="X56" s="251"/>
    </row>
    <row r="57" spans="1:24" s="13" customFormat="1">
      <c r="A57" s="558"/>
      <c r="B57" s="626"/>
      <c r="C57" s="9">
        <v>27</v>
      </c>
      <c r="D57" s="10">
        <v>56</v>
      </c>
      <c r="E57" s="16">
        <v>379.2</v>
      </c>
      <c r="F57" s="16">
        <v>92.5</v>
      </c>
      <c r="G57" s="16">
        <v>0.9</v>
      </c>
      <c r="H57" s="16"/>
      <c r="I57" s="16"/>
      <c r="J57" s="278">
        <v>91.6</v>
      </c>
      <c r="K57" s="16">
        <f t="shared" si="0"/>
        <v>286.7</v>
      </c>
      <c r="L57" s="10"/>
      <c r="M57" s="186"/>
      <c r="N57" s="186"/>
      <c r="O57" s="186"/>
      <c r="P57" s="186"/>
      <c r="Q57" s="293">
        <f t="shared" si="5"/>
        <v>57707999.999999993</v>
      </c>
      <c r="R57" s="187">
        <f t="shared" si="2"/>
        <v>57707999.999999993</v>
      </c>
      <c r="S57" s="195" t="s">
        <v>253</v>
      </c>
      <c r="T57" s="10"/>
      <c r="U57" s="10"/>
      <c r="V57" s="200" t="s">
        <v>250</v>
      </c>
      <c r="W57" s="251"/>
      <c r="X57" s="243" t="s">
        <v>128</v>
      </c>
    </row>
    <row r="58" spans="1:24">
      <c r="A58" s="29">
        <v>38</v>
      </c>
      <c r="B58" s="35" t="s">
        <v>76</v>
      </c>
      <c r="C58" s="27">
        <v>27</v>
      </c>
      <c r="D58" s="29">
        <v>54</v>
      </c>
      <c r="E58" s="25"/>
      <c r="F58" s="25"/>
      <c r="G58" s="25"/>
      <c r="H58" s="25"/>
      <c r="I58" s="25"/>
      <c r="J58" s="278"/>
      <c r="K58" s="25">
        <f t="shared" si="0"/>
        <v>0</v>
      </c>
      <c r="L58" s="25"/>
      <c r="M58" s="185"/>
      <c r="N58" s="185"/>
      <c r="O58" s="185"/>
      <c r="P58" s="185"/>
      <c r="Q58" s="293"/>
      <c r="R58" s="184">
        <f t="shared" si="2"/>
        <v>0</v>
      </c>
      <c r="S58" s="25"/>
      <c r="T58" s="25"/>
      <c r="U58" s="25"/>
      <c r="V58" s="216" t="s">
        <v>260</v>
      </c>
      <c r="W58" s="181"/>
      <c r="X58" s="179"/>
    </row>
    <row r="59" spans="1:24" s="315" customFormat="1">
      <c r="A59" s="210">
        <v>39</v>
      </c>
      <c r="B59" s="211" t="s">
        <v>77</v>
      </c>
      <c r="C59" s="210">
        <v>27</v>
      </c>
      <c r="D59" s="210">
        <v>57</v>
      </c>
      <c r="E59" s="223">
        <v>307.10000000000002</v>
      </c>
      <c r="F59" s="213">
        <v>74.3</v>
      </c>
      <c r="G59" s="213">
        <v>7.3</v>
      </c>
      <c r="H59" s="213"/>
      <c r="I59" s="213"/>
      <c r="J59" s="280">
        <v>67</v>
      </c>
      <c r="K59" s="223">
        <f t="shared" si="0"/>
        <v>232.8</v>
      </c>
      <c r="L59" s="223"/>
      <c r="M59" s="214"/>
      <c r="N59" s="214"/>
      <c r="O59" s="214"/>
      <c r="P59" s="214"/>
      <c r="Q59" s="313">
        <f>J59*3*210000</f>
        <v>42210000</v>
      </c>
      <c r="R59" s="215">
        <f t="shared" si="2"/>
        <v>42210000</v>
      </c>
      <c r="S59" s="213" t="s">
        <v>249</v>
      </c>
      <c r="T59" s="213"/>
      <c r="U59" s="213"/>
      <c r="V59" s="216" t="s">
        <v>250</v>
      </c>
      <c r="W59" s="242" t="s">
        <v>254</v>
      </c>
      <c r="X59" s="314"/>
    </row>
    <row r="60" spans="1:24" s="13" customFormat="1">
      <c r="A60" s="10">
        <v>40</v>
      </c>
      <c r="B60" s="19" t="s">
        <v>78</v>
      </c>
      <c r="C60" s="9">
        <v>27</v>
      </c>
      <c r="D60" s="10">
        <v>60</v>
      </c>
      <c r="E60" s="16"/>
      <c r="F60" s="16">
        <v>78.400000000000006</v>
      </c>
      <c r="G60" s="16">
        <v>78.400000000000006</v>
      </c>
      <c r="H60" s="16"/>
      <c r="I60" s="16"/>
      <c r="J60" s="278"/>
      <c r="K60" s="16">
        <f t="shared" si="0"/>
        <v>-78.400000000000006</v>
      </c>
      <c r="L60" s="16"/>
      <c r="M60" s="186"/>
      <c r="N60" s="186"/>
      <c r="O60" s="186"/>
      <c r="P60" s="186"/>
      <c r="Q60" s="293"/>
      <c r="R60" s="187">
        <f t="shared" si="2"/>
        <v>0</v>
      </c>
      <c r="S60" s="16" t="s">
        <v>258</v>
      </c>
      <c r="T60" s="16" t="s">
        <v>209</v>
      </c>
      <c r="U60" s="16"/>
      <c r="V60" s="200" t="s">
        <v>241</v>
      </c>
      <c r="W60" s="243"/>
      <c r="X60" s="251"/>
    </row>
    <row r="61" spans="1:24" s="202" customFormat="1">
      <c r="A61" s="196">
        <v>41</v>
      </c>
      <c r="B61" s="197" t="s">
        <v>79</v>
      </c>
      <c r="C61" s="203">
        <v>27</v>
      </c>
      <c r="D61" s="196">
        <v>25</v>
      </c>
      <c r="E61" s="195">
        <v>287.5</v>
      </c>
      <c r="F61" s="195">
        <v>76.7</v>
      </c>
      <c r="G61" s="195">
        <v>76.7</v>
      </c>
      <c r="H61" s="195"/>
      <c r="I61" s="195"/>
      <c r="J61" s="280"/>
      <c r="K61" s="195">
        <f t="shared" si="0"/>
        <v>210.8</v>
      </c>
      <c r="L61" s="195"/>
      <c r="M61" s="198"/>
      <c r="N61" s="198"/>
      <c r="O61" s="198"/>
      <c r="P61" s="198"/>
      <c r="Q61" s="293"/>
      <c r="R61" s="199">
        <f t="shared" si="2"/>
        <v>0</v>
      </c>
      <c r="S61" s="195" t="s">
        <v>243</v>
      </c>
      <c r="T61" s="195" t="s">
        <v>209</v>
      </c>
      <c r="U61" s="195"/>
      <c r="V61" s="200" t="s">
        <v>241</v>
      </c>
      <c r="W61" s="209"/>
      <c r="X61" s="201"/>
    </row>
    <row r="62" spans="1:24" s="202" customFormat="1">
      <c r="A62" s="196">
        <v>42</v>
      </c>
      <c r="B62" s="197" t="s">
        <v>80</v>
      </c>
      <c r="C62" s="203">
        <v>27</v>
      </c>
      <c r="D62" s="196">
        <v>61</v>
      </c>
      <c r="E62" s="195">
        <v>286.39999999999998</v>
      </c>
      <c r="F62" s="195">
        <v>84.9</v>
      </c>
      <c r="G62" s="195">
        <v>84.9</v>
      </c>
      <c r="H62" s="195"/>
      <c r="I62" s="195"/>
      <c r="J62" s="280"/>
      <c r="K62" s="195">
        <f t="shared" si="0"/>
        <v>201.49999999999997</v>
      </c>
      <c r="L62" s="195"/>
      <c r="M62" s="198"/>
      <c r="N62" s="198"/>
      <c r="O62" s="198"/>
      <c r="P62" s="198"/>
      <c r="Q62" s="293"/>
      <c r="R62" s="199">
        <f t="shared" si="2"/>
        <v>0</v>
      </c>
      <c r="S62" s="195" t="s">
        <v>243</v>
      </c>
      <c r="T62" s="195" t="s">
        <v>209</v>
      </c>
      <c r="U62" s="195"/>
      <c r="V62" s="200" t="s">
        <v>241</v>
      </c>
      <c r="W62" s="209"/>
      <c r="X62" s="201"/>
    </row>
    <row r="63" spans="1:24" s="315" customFormat="1" ht="31.2">
      <c r="A63" s="210">
        <v>43</v>
      </c>
      <c r="B63" s="211" t="s">
        <v>185</v>
      </c>
      <c r="C63" s="318">
        <v>27</v>
      </c>
      <c r="D63" s="318">
        <v>62</v>
      </c>
      <c r="E63" s="222">
        <v>285</v>
      </c>
      <c r="F63" s="319">
        <v>96.2</v>
      </c>
      <c r="G63" s="319">
        <v>95.3</v>
      </c>
      <c r="H63" s="319"/>
      <c r="I63" s="319"/>
      <c r="J63" s="282">
        <v>0.9</v>
      </c>
      <c r="K63" s="222">
        <f>E63-F63</f>
        <v>188.8</v>
      </c>
      <c r="L63" s="223">
        <v>189.4</v>
      </c>
      <c r="M63" s="214"/>
      <c r="N63" s="214"/>
      <c r="O63" s="214"/>
      <c r="P63" s="214"/>
      <c r="Q63" s="313">
        <f t="shared" ref="Q63:Q100" si="6">J63*3*210000</f>
        <v>567000</v>
      </c>
      <c r="R63" s="215">
        <f t="shared" si="2"/>
        <v>567000</v>
      </c>
      <c r="S63" s="213" t="s">
        <v>249</v>
      </c>
      <c r="T63" s="213"/>
      <c r="U63" s="213"/>
      <c r="V63" s="216" t="s">
        <v>250</v>
      </c>
      <c r="W63" s="242"/>
      <c r="X63" s="314"/>
    </row>
    <row r="64" spans="1:24" s="316" customFormat="1">
      <c r="A64" s="210">
        <v>44</v>
      </c>
      <c r="B64" s="211" t="s">
        <v>81</v>
      </c>
      <c r="C64" s="210">
        <v>27</v>
      </c>
      <c r="D64" s="210">
        <v>63</v>
      </c>
      <c r="E64" s="223">
        <v>287.5</v>
      </c>
      <c r="F64" s="213">
        <v>111.7</v>
      </c>
      <c r="G64" s="213">
        <v>54.7</v>
      </c>
      <c r="H64" s="213"/>
      <c r="I64" s="213"/>
      <c r="J64" s="280">
        <v>57</v>
      </c>
      <c r="K64" s="223">
        <f t="shared" si="0"/>
        <v>175.8</v>
      </c>
      <c r="L64" s="223"/>
      <c r="M64" s="214"/>
      <c r="N64" s="214"/>
      <c r="O64" s="214"/>
      <c r="P64" s="214"/>
      <c r="Q64" s="313">
        <f t="shared" si="6"/>
        <v>35910000</v>
      </c>
      <c r="R64" s="215">
        <f t="shared" si="2"/>
        <v>35910000</v>
      </c>
      <c r="S64" s="213" t="s">
        <v>249</v>
      </c>
      <c r="T64" s="213"/>
      <c r="U64" s="213"/>
      <c r="V64" s="216" t="s">
        <v>250</v>
      </c>
      <c r="W64" s="242" t="s">
        <v>254</v>
      </c>
      <c r="X64" s="317"/>
    </row>
    <row r="65" spans="1:24" s="315" customFormat="1">
      <c r="A65" s="210">
        <v>45</v>
      </c>
      <c r="B65" s="211" t="s">
        <v>125</v>
      </c>
      <c r="C65" s="212">
        <v>27</v>
      </c>
      <c r="D65" s="210">
        <v>64</v>
      </c>
      <c r="E65" s="223">
        <v>294.89999999999998</v>
      </c>
      <c r="F65" s="213">
        <v>127.8</v>
      </c>
      <c r="G65" s="213">
        <v>120</v>
      </c>
      <c r="H65" s="213">
        <v>4.4000000000000004</v>
      </c>
      <c r="I65" s="213"/>
      <c r="J65" s="280">
        <v>3.4</v>
      </c>
      <c r="K65" s="223">
        <f t="shared" si="0"/>
        <v>167.09999999999997</v>
      </c>
      <c r="L65" s="223"/>
      <c r="M65" s="214"/>
      <c r="N65" s="214"/>
      <c r="O65" s="214"/>
      <c r="P65" s="214"/>
      <c r="Q65" s="313">
        <f t="shared" si="6"/>
        <v>2142000</v>
      </c>
      <c r="R65" s="215">
        <f t="shared" si="2"/>
        <v>2142000</v>
      </c>
      <c r="S65" s="213" t="s">
        <v>249</v>
      </c>
      <c r="T65" s="213"/>
      <c r="U65" s="213"/>
      <c r="V65" s="216" t="s">
        <v>250</v>
      </c>
      <c r="W65" s="242"/>
      <c r="X65" s="314"/>
    </row>
    <row r="66" spans="1:24" s="13" customFormat="1">
      <c r="A66" s="10">
        <v>46</v>
      </c>
      <c r="B66" s="19" t="s">
        <v>131</v>
      </c>
      <c r="C66" s="9">
        <v>27</v>
      </c>
      <c r="D66" s="10">
        <v>65</v>
      </c>
      <c r="E66" s="16">
        <v>305.5</v>
      </c>
      <c r="F66" s="16">
        <v>148.5</v>
      </c>
      <c r="G66" s="16">
        <v>143.1</v>
      </c>
      <c r="H66" s="16"/>
      <c r="I66" s="16"/>
      <c r="J66" s="278">
        <v>5.4</v>
      </c>
      <c r="K66" s="16">
        <f t="shared" si="0"/>
        <v>157</v>
      </c>
      <c r="L66" s="16"/>
      <c r="M66" s="186"/>
      <c r="N66" s="186"/>
      <c r="O66" s="186"/>
      <c r="P66" s="186"/>
      <c r="Q66" s="293">
        <f t="shared" si="6"/>
        <v>3402000.0000000005</v>
      </c>
      <c r="R66" s="187">
        <f t="shared" si="2"/>
        <v>3402000.0000000005</v>
      </c>
      <c r="S66" s="213" t="s">
        <v>257</v>
      </c>
      <c r="T66" s="16"/>
      <c r="U66" s="16"/>
      <c r="V66" s="200" t="s">
        <v>241</v>
      </c>
      <c r="W66" s="243"/>
      <c r="X66" s="251"/>
    </row>
    <row r="67" spans="1:24" s="218" customFormat="1">
      <c r="A67" s="196">
        <v>47</v>
      </c>
      <c r="B67" s="197" t="s">
        <v>82</v>
      </c>
      <c r="C67" s="196">
        <v>27</v>
      </c>
      <c r="D67" s="196">
        <v>24</v>
      </c>
      <c r="E67" s="16">
        <v>296.39999999999998</v>
      </c>
      <c r="F67" s="195">
        <v>168.8</v>
      </c>
      <c r="G67" s="195">
        <v>80</v>
      </c>
      <c r="H67" s="195">
        <v>24</v>
      </c>
      <c r="I67" s="195"/>
      <c r="J67" s="280">
        <v>64.8</v>
      </c>
      <c r="K67" s="16">
        <f t="shared" si="0"/>
        <v>127.59999999999997</v>
      </c>
      <c r="L67" s="16"/>
      <c r="M67" s="198"/>
      <c r="N67" s="198"/>
      <c r="O67" s="198"/>
      <c r="P67" s="198"/>
      <c r="Q67" s="313">
        <f t="shared" si="6"/>
        <v>40823999.999999993</v>
      </c>
      <c r="R67" s="199">
        <f t="shared" si="2"/>
        <v>40823999.999999993</v>
      </c>
      <c r="S67" s="195" t="s">
        <v>253</v>
      </c>
      <c r="T67" s="195" t="s">
        <v>209</v>
      </c>
      <c r="U67" s="195"/>
      <c r="V67" s="200" t="s">
        <v>241</v>
      </c>
      <c r="W67" s="209" t="s">
        <v>254</v>
      </c>
      <c r="X67" s="217"/>
    </row>
    <row r="68" spans="1:24" s="202" customFormat="1">
      <c r="A68" s="196">
        <v>48</v>
      </c>
      <c r="B68" s="197" t="s">
        <v>245</v>
      </c>
      <c r="C68" s="203">
        <v>27</v>
      </c>
      <c r="D68" s="196">
        <v>66</v>
      </c>
      <c r="E68" s="195"/>
      <c r="F68" s="195">
        <v>120</v>
      </c>
      <c r="G68" s="195"/>
      <c r="H68" s="195"/>
      <c r="I68" s="195"/>
      <c r="J68" s="280"/>
      <c r="K68" s="195">
        <f t="shared" si="0"/>
        <v>-120</v>
      </c>
      <c r="L68" s="195"/>
      <c r="M68" s="198"/>
      <c r="N68" s="198"/>
      <c r="O68" s="198"/>
      <c r="P68" s="198"/>
      <c r="Q68" s="293"/>
      <c r="R68" s="199">
        <f t="shared" si="2"/>
        <v>0</v>
      </c>
      <c r="S68" s="195" t="s">
        <v>247</v>
      </c>
      <c r="T68" s="195" t="s">
        <v>209</v>
      </c>
      <c r="U68" s="195"/>
      <c r="V68" s="200" t="s">
        <v>241</v>
      </c>
      <c r="W68" s="209"/>
      <c r="X68" s="201"/>
    </row>
    <row r="69" spans="1:24" s="202" customFormat="1">
      <c r="A69" s="196">
        <v>49</v>
      </c>
      <c r="B69" s="197" t="s">
        <v>246</v>
      </c>
      <c r="C69" s="203">
        <v>27</v>
      </c>
      <c r="D69" s="196">
        <v>264</v>
      </c>
      <c r="E69" s="195"/>
      <c r="F69" s="195">
        <v>120</v>
      </c>
      <c r="G69" s="195"/>
      <c r="H69" s="195"/>
      <c r="I69" s="195"/>
      <c r="J69" s="280"/>
      <c r="K69" s="195">
        <f t="shared" si="0"/>
        <v>-120</v>
      </c>
      <c r="L69" s="195"/>
      <c r="M69" s="198"/>
      <c r="N69" s="198"/>
      <c r="O69" s="198"/>
      <c r="P69" s="198"/>
      <c r="Q69" s="293"/>
      <c r="R69" s="199">
        <f t="shared" si="2"/>
        <v>0</v>
      </c>
      <c r="S69" s="195" t="s">
        <v>247</v>
      </c>
      <c r="T69" s="195" t="s">
        <v>209</v>
      </c>
      <c r="U69" s="195"/>
      <c r="V69" s="200" t="s">
        <v>241</v>
      </c>
      <c r="W69" s="209"/>
      <c r="X69" s="201"/>
    </row>
    <row r="70" spans="1:24" s="202" customFormat="1">
      <c r="A70" s="196">
        <v>50</v>
      </c>
      <c r="B70" s="197" t="s">
        <v>85</v>
      </c>
      <c r="C70" s="206">
        <v>27</v>
      </c>
      <c r="D70" s="206">
        <v>67</v>
      </c>
      <c r="E70" s="204">
        <v>3655.9</v>
      </c>
      <c r="F70" s="204">
        <v>2918</v>
      </c>
      <c r="G70" s="204">
        <v>0</v>
      </c>
      <c r="H70" s="204">
        <v>0</v>
      </c>
      <c r="I70" s="204">
        <v>2918</v>
      </c>
      <c r="J70" s="282">
        <v>655.9</v>
      </c>
      <c r="K70" s="204">
        <f>E70-F70</f>
        <v>737.90000000000009</v>
      </c>
      <c r="L70" s="195" t="s">
        <v>86</v>
      </c>
      <c r="M70" s="198"/>
      <c r="N70" s="198"/>
      <c r="O70" s="198"/>
      <c r="P70" s="198"/>
      <c r="Q70" s="293">
        <f t="shared" si="6"/>
        <v>413216999.99999994</v>
      </c>
      <c r="R70" s="199">
        <f t="shared" si="2"/>
        <v>413216999.99999994</v>
      </c>
      <c r="S70" s="195" t="s">
        <v>247</v>
      </c>
      <c r="T70" s="195" t="s">
        <v>209</v>
      </c>
      <c r="U70" s="195"/>
      <c r="V70" s="200" t="s">
        <v>241</v>
      </c>
      <c r="W70" s="209"/>
      <c r="X70" s="201"/>
    </row>
    <row r="71" spans="1:24" ht="31.2">
      <c r="A71" s="29">
        <v>51</v>
      </c>
      <c r="B71" s="35" t="s">
        <v>87</v>
      </c>
      <c r="C71" s="27">
        <v>27</v>
      </c>
      <c r="D71" s="29">
        <v>68</v>
      </c>
      <c r="E71" s="25"/>
      <c r="F71" s="25"/>
      <c r="G71" s="25"/>
      <c r="H71" s="25"/>
      <c r="I71" s="25"/>
      <c r="J71" s="278"/>
      <c r="K71" s="25">
        <f t="shared" si="0"/>
        <v>0</v>
      </c>
      <c r="L71" s="25"/>
      <c r="M71" s="185"/>
      <c r="N71" s="185"/>
      <c r="O71" s="185"/>
      <c r="P71" s="185"/>
      <c r="Q71" s="293"/>
      <c r="R71" s="184">
        <f t="shared" si="2"/>
        <v>0</v>
      </c>
      <c r="S71" s="25"/>
      <c r="T71" s="25"/>
      <c r="U71" s="25"/>
      <c r="V71" s="216" t="s">
        <v>260</v>
      </c>
      <c r="W71" s="181"/>
      <c r="X71" s="179"/>
    </row>
    <row r="72" spans="1:24" s="13" customFormat="1">
      <c r="A72" s="558">
        <v>52</v>
      </c>
      <c r="B72" s="626" t="s">
        <v>88</v>
      </c>
      <c r="C72" s="9">
        <v>27</v>
      </c>
      <c r="D72" s="10">
        <v>69</v>
      </c>
      <c r="E72" s="16">
        <v>393.1</v>
      </c>
      <c r="F72" s="16">
        <v>393.1</v>
      </c>
      <c r="G72" s="16">
        <v>200</v>
      </c>
      <c r="H72" s="16"/>
      <c r="I72" s="16"/>
      <c r="J72" s="278">
        <v>193.1</v>
      </c>
      <c r="K72" s="16">
        <f t="shared" si="0"/>
        <v>0</v>
      </c>
      <c r="L72" s="16"/>
      <c r="M72" s="186"/>
      <c r="N72" s="186"/>
      <c r="O72" s="186"/>
      <c r="P72" s="186"/>
      <c r="Q72" s="293">
        <f t="shared" si="6"/>
        <v>121652999.99999999</v>
      </c>
      <c r="R72" s="187">
        <f t="shared" si="2"/>
        <v>121652999.99999999</v>
      </c>
      <c r="S72" s="16"/>
      <c r="T72" s="16"/>
      <c r="U72" s="16"/>
      <c r="V72" s="200" t="s">
        <v>250</v>
      </c>
      <c r="W72" s="243"/>
      <c r="X72" s="251"/>
    </row>
    <row r="73" spans="1:24" s="202" customFormat="1">
      <c r="A73" s="648"/>
      <c r="B73" s="639"/>
      <c r="C73" s="203">
        <v>26</v>
      </c>
      <c r="D73" s="196">
        <v>22</v>
      </c>
      <c r="E73" s="16">
        <v>176</v>
      </c>
      <c r="F73" s="195">
        <v>99.3</v>
      </c>
      <c r="G73" s="195">
        <v>40</v>
      </c>
      <c r="H73" s="195"/>
      <c r="I73" s="195"/>
      <c r="J73" s="280">
        <v>59.3</v>
      </c>
      <c r="K73" s="16">
        <f t="shared" si="0"/>
        <v>76.7</v>
      </c>
      <c r="L73" s="16"/>
      <c r="M73" s="198"/>
      <c r="N73" s="198"/>
      <c r="O73" s="198"/>
      <c r="P73" s="198"/>
      <c r="Q73" s="313">
        <f t="shared" si="6"/>
        <v>37358999.999999993</v>
      </c>
      <c r="R73" s="199">
        <f t="shared" si="2"/>
        <v>37358999.999999993</v>
      </c>
      <c r="S73" s="195" t="s">
        <v>253</v>
      </c>
      <c r="T73" s="195"/>
      <c r="U73" s="195"/>
      <c r="V73" s="200" t="s">
        <v>250</v>
      </c>
      <c r="W73" s="209" t="s">
        <v>254</v>
      </c>
      <c r="X73" s="201"/>
    </row>
    <row r="74" spans="1:24" s="13" customFormat="1">
      <c r="A74" s="558">
        <v>53</v>
      </c>
      <c r="B74" s="626" t="s">
        <v>132</v>
      </c>
      <c r="C74" s="10">
        <v>27</v>
      </c>
      <c r="D74" s="10">
        <v>265</v>
      </c>
      <c r="E74" s="16">
        <v>438.4</v>
      </c>
      <c r="F74" s="16">
        <v>432.9</v>
      </c>
      <c r="G74" s="16">
        <v>200</v>
      </c>
      <c r="H74" s="16"/>
      <c r="I74" s="16"/>
      <c r="J74" s="278">
        <v>232.9</v>
      </c>
      <c r="K74" s="16">
        <f t="shared" si="0"/>
        <v>5.5</v>
      </c>
      <c r="L74" s="16" t="s">
        <v>133</v>
      </c>
      <c r="M74" s="186"/>
      <c r="N74" s="186"/>
      <c r="O74" s="186"/>
      <c r="P74" s="186"/>
      <c r="Q74" s="293">
        <f t="shared" si="6"/>
        <v>146727000</v>
      </c>
      <c r="R74" s="187">
        <f t="shared" si="2"/>
        <v>146727000</v>
      </c>
      <c r="S74" s="16" t="s">
        <v>253</v>
      </c>
      <c r="T74" s="16"/>
      <c r="U74" s="16"/>
      <c r="V74" s="200" t="s">
        <v>250</v>
      </c>
      <c r="W74" s="243" t="s">
        <v>254</v>
      </c>
      <c r="X74" s="251"/>
    </row>
    <row r="75" spans="1:24" s="13" customFormat="1">
      <c r="A75" s="558"/>
      <c r="B75" s="626"/>
      <c r="C75" s="10">
        <v>27</v>
      </c>
      <c r="D75" s="10">
        <v>266</v>
      </c>
      <c r="E75" s="16">
        <v>848.1</v>
      </c>
      <c r="F75" s="16">
        <v>693.1</v>
      </c>
      <c r="G75" s="16">
        <v>120</v>
      </c>
      <c r="H75" s="16">
        <v>100</v>
      </c>
      <c r="I75" s="16"/>
      <c r="J75" s="278">
        <v>473.1</v>
      </c>
      <c r="K75" s="16">
        <f t="shared" ref="K75:K138" si="7">E75-F75</f>
        <v>155</v>
      </c>
      <c r="L75" s="16" t="s">
        <v>133</v>
      </c>
      <c r="M75" s="186"/>
      <c r="N75" s="186"/>
      <c r="O75" s="186"/>
      <c r="P75" s="186"/>
      <c r="Q75" s="293">
        <f t="shared" si="6"/>
        <v>298053000.00000006</v>
      </c>
      <c r="R75" s="187">
        <f t="shared" si="2"/>
        <v>298053000.00000006</v>
      </c>
      <c r="S75" s="16"/>
      <c r="T75" s="16"/>
      <c r="U75" s="16"/>
      <c r="V75" s="200" t="s">
        <v>250</v>
      </c>
      <c r="W75" s="243"/>
      <c r="X75" s="251"/>
    </row>
    <row r="76" spans="1:24" s="13" customFormat="1">
      <c r="A76" s="558">
        <v>54</v>
      </c>
      <c r="B76" s="626" t="s">
        <v>183</v>
      </c>
      <c r="C76" s="9">
        <v>27</v>
      </c>
      <c r="D76" s="10">
        <v>263</v>
      </c>
      <c r="E76" s="16">
        <v>161</v>
      </c>
      <c r="F76" s="16">
        <v>121.9</v>
      </c>
      <c r="G76" s="16">
        <v>100</v>
      </c>
      <c r="H76" s="16">
        <v>21.9</v>
      </c>
      <c r="I76" s="16"/>
      <c r="J76" s="278"/>
      <c r="K76" s="16">
        <f t="shared" si="7"/>
        <v>39.099999999999994</v>
      </c>
      <c r="L76" s="16">
        <v>161</v>
      </c>
      <c r="M76" s="186"/>
      <c r="N76" s="186"/>
      <c r="O76" s="186"/>
      <c r="P76" s="186"/>
      <c r="Q76" s="293"/>
      <c r="R76" s="187">
        <f t="shared" si="2"/>
        <v>0</v>
      </c>
      <c r="S76" s="195" t="s">
        <v>243</v>
      </c>
      <c r="T76" s="16"/>
      <c r="U76" s="16"/>
      <c r="V76" s="200" t="s">
        <v>250</v>
      </c>
      <c r="W76" s="243" t="s">
        <v>254</v>
      </c>
      <c r="X76" s="251"/>
    </row>
    <row r="77" spans="1:24" s="13" customFormat="1">
      <c r="A77" s="558"/>
      <c r="B77" s="626"/>
      <c r="C77" s="9">
        <v>27</v>
      </c>
      <c r="D77" s="10">
        <v>267</v>
      </c>
      <c r="E77" s="16">
        <v>413.2</v>
      </c>
      <c r="F77" s="16">
        <v>302.7</v>
      </c>
      <c r="G77" s="16">
        <v>120</v>
      </c>
      <c r="H77" s="16"/>
      <c r="I77" s="16"/>
      <c r="J77" s="278">
        <v>182.7</v>
      </c>
      <c r="K77" s="16">
        <f t="shared" si="7"/>
        <v>110.5</v>
      </c>
      <c r="L77" s="16">
        <v>120</v>
      </c>
      <c r="M77" s="186"/>
      <c r="N77" s="186"/>
      <c r="O77" s="186"/>
      <c r="P77" s="186"/>
      <c r="Q77" s="293">
        <f t="shared" si="6"/>
        <v>115100999.99999999</v>
      </c>
      <c r="R77" s="187">
        <f t="shared" si="2"/>
        <v>115100999.99999999</v>
      </c>
      <c r="S77" s="195" t="s">
        <v>243</v>
      </c>
      <c r="T77" s="16"/>
      <c r="U77" s="16"/>
      <c r="V77" s="200" t="s">
        <v>250</v>
      </c>
      <c r="W77" s="243"/>
      <c r="X77" s="251"/>
    </row>
    <row r="78" spans="1:24" s="13" customFormat="1">
      <c r="A78" s="558"/>
      <c r="B78" s="626"/>
      <c r="C78" s="9">
        <v>27</v>
      </c>
      <c r="D78" s="10">
        <v>72</v>
      </c>
      <c r="E78" s="16">
        <v>194</v>
      </c>
      <c r="F78" s="16">
        <v>126.8</v>
      </c>
      <c r="G78" s="16">
        <v>100</v>
      </c>
      <c r="H78" s="16">
        <v>26.8</v>
      </c>
      <c r="I78" s="16"/>
      <c r="J78" s="278"/>
      <c r="K78" s="16">
        <f t="shared" si="7"/>
        <v>67.2</v>
      </c>
      <c r="L78" s="16">
        <v>194</v>
      </c>
      <c r="M78" s="186"/>
      <c r="N78" s="186"/>
      <c r="O78" s="186"/>
      <c r="P78" s="186"/>
      <c r="Q78" s="293"/>
      <c r="R78" s="187">
        <f t="shared" si="2"/>
        <v>0</v>
      </c>
      <c r="S78" s="195" t="s">
        <v>243</v>
      </c>
      <c r="T78" s="16"/>
      <c r="U78" s="16"/>
      <c r="V78" s="200" t="s">
        <v>250</v>
      </c>
      <c r="W78" s="243"/>
      <c r="X78" s="251"/>
    </row>
    <row r="79" spans="1:24" s="13" customFormat="1">
      <c r="A79" s="558"/>
      <c r="B79" s="626"/>
      <c r="C79" s="9">
        <v>27</v>
      </c>
      <c r="D79" s="10">
        <v>73</v>
      </c>
      <c r="E79" s="16">
        <v>262</v>
      </c>
      <c r="F79" s="16">
        <v>216.1</v>
      </c>
      <c r="G79" s="16">
        <v>120</v>
      </c>
      <c r="H79" s="16">
        <v>96.1</v>
      </c>
      <c r="I79" s="16"/>
      <c r="J79" s="278"/>
      <c r="K79" s="16">
        <f t="shared" si="7"/>
        <v>45.900000000000006</v>
      </c>
      <c r="L79" s="16">
        <v>258</v>
      </c>
      <c r="M79" s="186"/>
      <c r="N79" s="186"/>
      <c r="O79" s="186"/>
      <c r="P79" s="186"/>
      <c r="Q79" s="293"/>
      <c r="R79" s="187">
        <f t="shared" si="2"/>
        <v>0</v>
      </c>
      <c r="S79" s="195" t="s">
        <v>243</v>
      </c>
      <c r="T79" s="16"/>
      <c r="U79" s="16"/>
      <c r="V79" s="200" t="s">
        <v>250</v>
      </c>
      <c r="W79" s="243"/>
      <c r="X79" s="251"/>
    </row>
    <row r="80" spans="1:24" s="315" customFormat="1">
      <c r="A80" s="210">
        <v>55</v>
      </c>
      <c r="B80" s="211" t="s">
        <v>134</v>
      </c>
      <c r="C80" s="212">
        <v>27</v>
      </c>
      <c r="D80" s="210">
        <v>75</v>
      </c>
      <c r="E80" s="223">
        <v>390.9</v>
      </c>
      <c r="F80" s="213">
        <v>371.2</v>
      </c>
      <c r="G80" s="213">
        <v>120</v>
      </c>
      <c r="H80" s="213">
        <v>149</v>
      </c>
      <c r="I80" s="213"/>
      <c r="J80" s="280">
        <v>102.2</v>
      </c>
      <c r="K80" s="223">
        <f t="shared" si="7"/>
        <v>19.699999999999989</v>
      </c>
      <c r="L80" s="223"/>
      <c r="M80" s="214"/>
      <c r="N80" s="214"/>
      <c r="O80" s="214"/>
      <c r="P80" s="214"/>
      <c r="Q80" s="313">
        <f t="shared" si="6"/>
        <v>64386000.000000007</v>
      </c>
      <c r="R80" s="215">
        <f t="shared" si="2"/>
        <v>64386000.000000007</v>
      </c>
      <c r="S80" s="213" t="s">
        <v>249</v>
      </c>
      <c r="T80" s="213"/>
      <c r="U80" s="213"/>
      <c r="V80" s="216" t="s">
        <v>250</v>
      </c>
      <c r="W80" s="242" t="s">
        <v>254</v>
      </c>
      <c r="X80" s="314"/>
    </row>
    <row r="81" spans="1:24" s="15" customFormat="1">
      <c r="A81" s="29">
        <v>56</v>
      </c>
      <c r="B81" s="35" t="s">
        <v>89</v>
      </c>
      <c r="C81" s="29">
        <v>27</v>
      </c>
      <c r="D81" s="29">
        <v>74</v>
      </c>
      <c r="E81" s="25">
        <v>320</v>
      </c>
      <c r="F81" s="25">
        <v>280.60000000000002</v>
      </c>
      <c r="G81" s="25">
        <v>120</v>
      </c>
      <c r="H81" s="25">
        <v>160.5</v>
      </c>
      <c r="I81" s="25">
        <v>0</v>
      </c>
      <c r="J81" s="278">
        <v>0.1</v>
      </c>
      <c r="K81" s="25">
        <f t="shared" si="7"/>
        <v>39.399999999999977</v>
      </c>
      <c r="L81" s="25">
        <v>293.5</v>
      </c>
      <c r="M81" s="185"/>
      <c r="N81" s="185"/>
      <c r="O81" s="185"/>
      <c r="P81" s="185"/>
      <c r="Q81" s="293">
        <f t="shared" si="6"/>
        <v>63000.000000000007</v>
      </c>
      <c r="R81" s="184">
        <f t="shared" si="2"/>
        <v>63000.000000000007</v>
      </c>
      <c r="S81" s="25"/>
      <c r="T81" s="25"/>
      <c r="U81" s="25"/>
      <c r="V81" s="216" t="s">
        <v>250</v>
      </c>
      <c r="W81" s="181"/>
      <c r="X81" s="180" t="s">
        <v>184</v>
      </c>
    </row>
    <row r="82" spans="1:24" s="13" customFormat="1">
      <c r="A82" s="10">
        <v>57</v>
      </c>
      <c r="B82" s="19" t="s">
        <v>29</v>
      </c>
      <c r="C82" s="9">
        <v>27</v>
      </c>
      <c r="D82" s="10">
        <v>71</v>
      </c>
      <c r="E82" s="16">
        <v>267.8</v>
      </c>
      <c r="F82" s="16">
        <v>169.8</v>
      </c>
      <c r="G82" s="16">
        <v>145</v>
      </c>
      <c r="H82" s="16"/>
      <c r="I82" s="16"/>
      <c r="J82" s="278">
        <v>24.8</v>
      </c>
      <c r="K82" s="16">
        <f t="shared" si="7"/>
        <v>98</v>
      </c>
      <c r="L82" s="16">
        <v>200</v>
      </c>
      <c r="M82" s="186"/>
      <c r="N82" s="186"/>
      <c r="O82" s="186"/>
      <c r="P82" s="186"/>
      <c r="Q82" s="293">
        <f t="shared" si="6"/>
        <v>15624000.000000002</v>
      </c>
      <c r="R82" s="187">
        <f t="shared" si="2"/>
        <v>15624000.000000002</v>
      </c>
      <c r="S82" s="195" t="s">
        <v>257</v>
      </c>
      <c r="T82" s="16"/>
      <c r="U82" s="16"/>
      <c r="V82" s="200" t="s">
        <v>241</v>
      </c>
      <c r="W82" s="243" t="s">
        <v>254</v>
      </c>
      <c r="X82" s="251"/>
    </row>
    <row r="83" spans="1:24" s="202" customFormat="1">
      <c r="A83" s="196">
        <v>58</v>
      </c>
      <c r="B83" s="197" t="s">
        <v>12</v>
      </c>
      <c r="C83" s="203">
        <v>27</v>
      </c>
      <c r="D83" s="196">
        <v>95</v>
      </c>
      <c r="E83" s="195">
        <v>190.5</v>
      </c>
      <c r="F83" s="195">
        <v>113</v>
      </c>
      <c r="G83" s="195">
        <v>67.7</v>
      </c>
      <c r="H83" s="195"/>
      <c r="I83" s="195"/>
      <c r="J83" s="280">
        <v>45.3</v>
      </c>
      <c r="K83" s="195">
        <f t="shared" si="7"/>
        <v>77.5</v>
      </c>
      <c r="L83" s="195"/>
      <c r="M83" s="198"/>
      <c r="N83" s="198"/>
      <c r="O83" s="198"/>
      <c r="P83" s="198"/>
      <c r="Q83" s="293">
        <f t="shared" si="6"/>
        <v>28538999.999999996</v>
      </c>
      <c r="R83" s="199">
        <f>M83+O83+P83+Q83+N83</f>
        <v>28538999.999999996</v>
      </c>
      <c r="S83" s="195" t="s">
        <v>243</v>
      </c>
      <c r="T83" s="195" t="s">
        <v>209</v>
      </c>
      <c r="U83" s="195"/>
      <c r="V83" s="200" t="s">
        <v>241</v>
      </c>
      <c r="W83" s="209"/>
      <c r="X83" s="201"/>
    </row>
    <row r="84" spans="1:24" s="315" customFormat="1">
      <c r="A84" s="210">
        <v>59</v>
      </c>
      <c r="B84" s="211" t="s">
        <v>90</v>
      </c>
      <c r="C84" s="212">
        <v>26</v>
      </c>
      <c r="D84" s="210">
        <v>5</v>
      </c>
      <c r="E84" s="223">
        <v>249.7</v>
      </c>
      <c r="F84" s="213">
        <v>135.9</v>
      </c>
      <c r="G84" s="213">
        <v>110.2</v>
      </c>
      <c r="H84" s="213"/>
      <c r="I84" s="213"/>
      <c r="J84" s="280">
        <v>25.7</v>
      </c>
      <c r="K84" s="223">
        <f t="shared" si="7"/>
        <v>113.79999999999998</v>
      </c>
      <c r="L84" s="223"/>
      <c r="M84" s="214"/>
      <c r="N84" s="214"/>
      <c r="O84" s="214"/>
      <c r="P84" s="214"/>
      <c r="Q84" s="313">
        <f t="shared" si="6"/>
        <v>16190999.999999998</v>
      </c>
      <c r="R84" s="215">
        <f t="shared" si="2"/>
        <v>16190999.999999998</v>
      </c>
      <c r="S84" s="213" t="s">
        <v>249</v>
      </c>
      <c r="T84" s="213"/>
      <c r="U84" s="213"/>
      <c r="V84" s="216" t="s">
        <v>250</v>
      </c>
      <c r="W84" s="242" t="s">
        <v>254</v>
      </c>
      <c r="X84" s="314"/>
    </row>
    <row r="85" spans="1:24" s="315" customFormat="1">
      <c r="A85" s="210">
        <v>60</v>
      </c>
      <c r="B85" s="211" t="s">
        <v>11</v>
      </c>
      <c r="C85" s="212">
        <v>26</v>
      </c>
      <c r="D85" s="210">
        <v>6</v>
      </c>
      <c r="E85" s="223">
        <v>176.5</v>
      </c>
      <c r="F85" s="213">
        <v>89.9</v>
      </c>
      <c r="G85" s="213">
        <v>48.2</v>
      </c>
      <c r="H85" s="213"/>
      <c r="I85" s="213"/>
      <c r="J85" s="280">
        <v>41.7</v>
      </c>
      <c r="K85" s="223">
        <f t="shared" si="7"/>
        <v>86.6</v>
      </c>
      <c r="L85" s="223"/>
      <c r="M85" s="214"/>
      <c r="N85" s="214"/>
      <c r="O85" s="214"/>
      <c r="P85" s="214"/>
      <c r="Q85" s="313">
        <f t="shared" si="6"/>
        <v>26271000</v>
      </c>
      <c r="R85" s="215">
        <f t="shared" ref="R85:R94" si="8">M85+O85+P85+Q85+N85</f>
        <v>26271000</v>
      </c>
      <c r="S85" s="213" t="s">
        <v>249</v>
      </c>
      <c r="T85" s="213"/>
      <c r="U85" s="213"/>
      <c r="V85" s="216" t="s">
        <v>250</v>
      </c>
      <c r="W85" s="242" t="s">
        <v>254</v>
      </c>
      <c r="X85" s="314"/>
    </row>
    <row r="86" spans="1:24" s="202" customFormat="1">
      <c r="A86" s="210">
        <v>61</v>
      </c>
      <c r="B86" s="211" t="s">
        <v>91</v>
      </c>
      <c r="C86" s="212">
        <v>26</v>
      </c>
      <c r="D86" s="210">
        <v>101</v>
      </c>
      <c r="E86" s="213">
        <v>135.9</v>
      </c>
      <c r="F86" s="213">
        <v>65.7</v>
      </c>
      <c r="G86" s="213">
        <v>32.5</v>
      </c>
      <c r="H86" s="213"/>
      <c r="I86" s="213"/>
      <c r="J86" s="280">
        <v>33.200000000000003</v>
      </c>
      <c r="K86" s="213">
        <f t="shared" si="7"/>
        <v>70.2</v>
      </c>
      <c r="L86" s="213"/>
      <c r="M86" s="214"/>
      <c r="N86" s="214"/>
      <c r="O86" s="214"/>
      <c r="P86" s="214"/>
      <c r="Q86" s="293">
        <f t="shared" si="6"/>
        <v>20916000</v>
      </c>
      <c r="R86" s="215">
        <f t="shared" si="8"/>
        <v>20916000</v>
      </c>
      <c r="S86" s="213" t="s">
        <v>249</v>
      </c>
      <c r="T86" s="213"/>
      <c r="U86" s="213"/>
      <c r="V86" s="216" t="s">
        <v>250</v>
      </c>
      <c r="W86" s="242" t="s">
        <v>254</v>
      </c>
      <c r="X86" s="201"/>
    </row>
    <row r="87" spans="1:24" s="218" customFormat="1" ht="31.2">
      <c r="A87" s="210">
        <v>62</v>
      </c>
      <c r="B87" s="211" t="s">
        <v>92</v>
      </c>
      <c r="C87" s="210">
        <v>26</v>
      </c>
      <c r="D87" s="210">
        <v>25</v>
      </c>
      <c r="E87" s="213">
        <v>120.9</v>
      </c>
      <c r="F87" s="213">
        <v>62</v>
      </c>
      <c r="G87" s="213">
        <v>29.9</v>
      </c>
      <c r="H87" s="213"/>
      <c r="I87" s="213"/>
      <c r="J87" s="280">
        <v>32.1</v>
      </c>
      <c r="K87" s="213">
        <f t="shared" si="7"/>
        <v>58.900000000000006</v>
      </c>
      <c r="L87" s="213"/>
      <c r="M87" s="214"/>
      <c r="N87" s="214"/>
      <c r="O87" s="214"/>
      <c r="P87" s="214"/>
      <c r="Q87" s="293">
        <f t="shared" si="6"/>
        <v>20223000.000000004</v>
      </c>
      <c r="R87" s="215">
        <f t="shared" si="8"/>
        <v>20223000.000000004</v>
      </c>
      <c r="S87" s="213" t="s">
        <v>249</v>
      </c>
      <c r="T87" s="213"/>
      <c r="U87" s="213"/>
      <c r="V87" s="216" t="s">
        <v>250</v>
      </c>
      <c r="W87" s="242" t="s">
        <v>254</v>
      </c>
      <c r="X87" s="217"/>
    </row>
    <row r="88" spans="1:24">
      <c r="A88" s="29">
        <v>63</v>
      </c>
      <c r="B88" s="35" t="s">
        <v>93</v>
      </c>
      <c r="C88" s="27">
        <v>26</v>
      </c>
      <c r="D88" s="29">
        <v>24</v>
      </c>
      <c r="E88" s="25"/>
      <c r="F88" s="25"/>
      <c r="G88" s="25"/>
      <c r="H88" s="25"/>
      <c r="I88" s="25"/>
      <c r="J88" s="278"/>
      <c r="K88" s="25">
        <f t="shared" si="7"/>
        <v>0</v>
      </c>
      <c r="L88" s="25"/>
      <c r="M88" s="185"/>
      <c r="N88" s="185"/>
      <c r="O88" s="185"/>
      <c r="P88" s="185"/>
      <c r="Q88" s="293"/>
      <c r="R88" s="184">
        <f t="shared" si="8"/>
        <v>0</v>
      </c>
      <c r="S88" s="25"/>
      <c r="T88" s="25"/>
      <c r="U88" s="25"/>
      <c r="V88" s="216" t="s">
        <v>260</v>
      </c>
      <c r="W88" s="181"/>
      <c r="X88" s="179"/>
    </row>
    <row r="89" spans="1:24" s="202" customFormat="1">
      <c r="A89" s="196">
        <v>64</v>
      </c>
      <c r="B89" s="197" t="s">
        <v>94</v>
      </c>
      <c r="C89" s="203">
        <v>26</v>
      </c>
      <c r="D89" s="196">
        <v>23</v>
      </c>
      <c r="E89" s="195">
        <v>193.7</v>
      </c>
      <c r="F89" s="195">
        <v>106.5</v>
      </c>
      <c r="G89" s="195">
        <v>44.3</v>
      </c>
      <c r="H89" s="195"/>
      <c r="I89" s="195"/>
      <c r="J89" s="280">
        <v>62.2</v>
      </c>
      <c r="K89" s="195">
        <f t="shared" si="7"/>
        <v>87.199999999999989</v>
      </c>
      <c r="L89" s="195"/>
      <c r="M89" s="198"/>
      <c r="N89" s="198"/>
      <c r="O89" s="198"/>
      <c r="P89" s="198"/>
      <c r="Q89" s="293">
        <f t="shared" si="6"/>
        <v>39186000.000000007</v>
      </c>
      <c r="R89" s="199">
        <f t="shared" si="8"/>
        <v>39186000.000000007</v>
      </c>
      <c r="S89" s="195" t="s">
        <v>248</v>
      </c>
      <c r="T89" s="195" t="s">
        <v>209</v>
      </c>
      <c r="U89" s="195"/>
      <c r="V89" s="200" t="s">
        <v>241</v>
      </c>
      <c r="W89" s="209"/>
      <c r="X89" s="201"/>
    </row>
    <row r="90" spans="1:24">
      <c r="A90" s="517">
        <v>65</v>
      </c>
      <c r="B90" s="599" t="s">
        <v>95</v>
      </c>
      <c r="C90" s="27">
        <v>26</v>
      </c>
      <c r="D90" s="29">
        <v>21</v>
      </c>
      <c r="E90" s="25"/>
      <c r="F90" s="25"/>
      <c r="G90" s="25"/>
      <c r="H90" s="25"/>
      <c r="I90" s="25"/>
      <c r="J90" s="278"/>
      <c r="K90" s="25">
        <f t="shared" si="7"/>
        <v>0</v>
      </c>
      <c r="L90" s="25"/>
      <c r="M90" s="185"/>
      <c r="N90" s="185"/>
      <c r="O90" s="185"/>
      <c r="P90" s="185"/>
      <c r="Q90" s="293"/>
      <c r="R90" s="184">
        <f t="shared" si="8"/>
        <v>0</v>
      </c>
      <c r="S90" s="25"/>
      <c r="T90" s="25"/>
      <c r="U90" s="25"/>
      <c r="V90" s="216" t="s">
        <v>260</v>
      </c>
      <c r="W90" s="181"/>
      <c r="X90" s="179"/>
    </row>
    <row r="91" spans="1:24">
      <c r="A91" s="517"/>
      <c r="B91" s="599"/>
      <c r="C91" s="27">
        <v>26</v>
      </c>
      <c r="D91" s="29">
        <v>20</v>
      </c>
      <c r="E91" s="25"/>
      <c r="F91" s="25"/>
      <c r="G91" s="25"/>
      <c r="H91" s="25"/>
      <c r="I91" s="25"/>
      <c r="J91" s="278"/>
      <c r="K91" s="25">
        <f t="shared" si="7"/>
        <v>0</v>
      </c>
      <c r="L91" s="25"/>
      <c r="M91" s="185"/>
      <c r="N91" s="185"/>
      <c r="O91" s="185"/>
      <c r="P91" s="185"/>
      <c r="Q91" s="293"/>
      <c r="R91" s="184">
        <f t="shared" si="8"/>
        <v>0</v>
      </c>
      <c r="S91" s="25"/>
      <c r="T91" s="25"/>
      <c r="U91" s="25"/>
      <c r="V91" s="216" t="s">
        <v>260</v>
      </c>
      <c r="W91" s="181"/>
      <c r="X91" s="179"/>
    </row>
    <row r="92" spans="1:24" s="315" customFormat="1">
      <c r="A92" s="210">
        <v>66</v>
      </c>
      <c r="B92" s="320" t="s">
        <v>48</v>
      </c>
      <c r="C92" s="318">
        <v>27</v>
      </c>
      <c r="D92" s="318">
        <v>101</v>
      </c>
      <c r="E92" s="222">
        <v>842.3</v>
      </c>
      <c r="F92" s="318">
        <v>23.3</v>
      </c>
      <c r="G92" s="318">
        <v>9.1</v>
      </c>
      <c r="H92" s="213"/>
      <c r="I92" s="213"/>
      <c r="J92" s="321">
        <v>14.2</v>
      </c>
      <c r="K92" s="222">
        <f t="shared" si="7"/>
        <v>819</v>
      </c>
      <c r="L92" s="223">
        <v>624</v>
      </c>
      <c r="M92" s="214"/>
      <c r="N92" s="214"/>
      <c r="O92" s="214"/>
      <c r="P92" s="214"/>
      <c r="Q92" s="313">
        <f t="shared" si="6"/>
        <v>8945999.9999999981</v>
      </c>
      <c r="R92" s="215">
        <f t="shared" si="8"/>
        <v>8945999.9999999981</v>
      </c>
      <c r="S92" s="213" t="s">
        <v>249</v>
      </c>
      <c r="T92" s="213"/>
      <c r="U92" s="213"/>
      <c r="V92" s="216" t="s">
        <v>250</v>
      </c>
      <c r="W92" s="242" t="s">
        <v>254</v>
      </c>
      <c r="X92" s="314"/>
    </row>
    <row r="93" spans="1:24" s="270" customFormat="1">
      <c r="A93" s="261">
        <v>67</v>
      </c>
      <c r="B93" s="262" t="s">
        <v>96</v>
      </c>
      <c r="C93" s="263">
        <v>27</v>
      </c>
      <c r="D93" s="261">
        <v>327</v>
      </c>
      <c r="E93" s="264"/>
      <c r="F93" s="264"/>
      <c r="G93" s="264"/>
      <c r="H93" s="264"/>
      <c r="I93" s="264"/>
      <c r="J93" s="278"/>
      <c r="K93" s="264">
        <f t="shared" si="7"/>
        <v>0</v>
      </c>
      <c r="L93" s="264"/>
      <c r="M93" s="265"/>
      <c r="N93" s="265"/>
      <c r="O93" s="265"/>
      <c r="P93" s="265"/>
      <c r="Q93" s="293"/>
      <c r="R93" s="266">
        <f t="shared" si="8"/>
        <v>0</v>
      </c>
      <c r="S93" s="264"/>
      <c r="T93" s="264"/>
      <c r="U93" s="264"/>
      <c r="V93" s="267"/>
      <c r="W93" s="268"/>
      <c r="X93" s="269" t="s">
        <v>161</v>
      </c>
    </row>
    <row r="94" spans="1:24" s="270" customFormat="1">
      <c r="A94" s="261">
        <v>68</v>
      </c>
      <c r="B94" s="262" t="s">
        <v>97</v>
      </c>
      <c r="C94" s="263">
        <v>27</v>
      </c>
      <c r="D94" s="261">
        <v>324</v>
      </c>
      <c r="E94" s="264"/>
      <c r="F94" s="264"/>
      <c r="G94" s="264"/>
      <c r="H94" s="264"/>
      <c r="I94" s="264"/>
      <c r="J94" s="278"/>
      <c r="K94" s="264">
        <f t="shared" si="7"/>
        <v>0</v>
      </c>
      <c r="L94" s="264"/>
      <c r="M94" s="265"/>
      <c r="N94" s="265"/>
      <c r="O94" s="265"/>
      <c r="P94" s="265"/>
      <c r="Q94" s="293"/>
      <c r="R94" s="266">
        <f t="shared" si="8"/>
        <v>0</v>
      </c>
      <c r="S94" s="264"/>
      <c r="T94" s="264"/>
      <c r="U94" s="264"/>
      <c r="V94" s="267"/>
      <c r="W94" s="268"/>
      <c r="X94" s="271" t="s">
        <v>208</v>
      </c>
    </row>
    <row r="95" spans="1:24" s="13" customFormat="1">
      <c r="A95" s="558">
        <v>69</v>
      </c>
      <c r="B95" s="639" t="s">
        <v>98</v>
      </c>
      <c r="C95" s="9">
        <v>27</v>
      </c>
      <c r="D95" s="10">
        <v>323</v>
      </c>
      <c r="E95" s="16"/>
      <c r="F95" s="16"/>
      <c r="G95" s="16"/>
      <c r="H95" s="16"/>
      <c r="I95" s="16"/>
      <c r="J95" s="278"/>
      <c r="K95" s="16">
        <f t="shared" si="7"/>
        <v>0</v>
      </c>
      <c r="L95" s="16"/>
      <c r="M95" s="186"/>
      <c r="N95" s="186"/>
      <c r="O95" s="186"/>
      <c r="P95" s="186"/>
      <c r="Q95" s="293"/>
      <c r="R95" s="187">
        <f>M95+O95+P95+Q95+N95</f>
        <v>0</v>
      </c>
      <c r="S95" s="16"/>
      <c r="T95" s="16"/>
      <c r="U95" s="16"/>
      <c r="V95" s="51"/>
      <c r="W95" s="243"/>
      <c r="X95" s="189" t="s">
        <v>161</v>
      </c>
    </row>
    <row r="96" spans="1:24" s="202" customFormat="1">
      <c r="A96" s="558"/>
      <c r="B96" s="639"/>
      <c r="C96" s="203">
        <v>27</v>
      </c>
      <c r="D96" s="196">
        <v>321</v>
      </c>
      <c r="E96" s="204">
        <v>68.900000000000006</v>
      </c>
      <c r="F96" s="204">
        <v>33.299999999999997</v>
      </c>
      <c r="G96" s="204">
        <v>31.4</v>
      </c>
      <c r="H96" s="204">
        <v>1.9</v>
      </c>
      <c r="I96" s="204"/>
      <c r="J96" s="282"/>
      <c r="K96" s="204">
        <v>14.4</v>
      </c>
      <c r="L96" s="195"/>
      <c r="M96" s="198"/>
      <c r="N96" s="198"/>
      <c r="O96" s="198"/>
      <c r="P96" s="198"/>
      <c r="Q96" s="293"/>
      <c r="R96" s="199">
        <f>M96+O96+P96+Q96+N96</f>
        <v>0</v>
      </c>
      <c r="S96" s="195" t="s">
        <v>243</v>
      </c>
      <c r="T96" s="195" t="s">
        <v>209</v>
      </c>
      <c r="U96" s="195"/>
      <c r="V96" s="200" t="s">
        <v>241</v>
      </c>
      <c r="W96" s="244"/>
      <c r="X96" s="202" t="s">
        <v>204</v>
      </c>
    </row>
    <row r="97" spans="1:27" s="270" customFormat="1">
      <c r="A97" s="261">
        <v>70</v>
      </c>
      <c r="B97" s="272" t="s">
        <v>50</v>
      </c>
      <c r="C97" s="273">
        <v>27</v>
      </c>
      <c r="D97" s="273">
        <v>322</v>
      </c>
      <c r="E97" s="274">
        <v>148</v>
      </c>
      <c r="F97" s="274">
        <v>15.4</v>
      </c>
      <c r="G97" s="274">
        <v>14.7</v>
      </c>
      <c r="H97" s="274">
        <v>0</v>
      </c>
      <c r="I97" s="274">
        <v>0</v>
      </c>
      <c r="J97" s="279">
        <v>0.7</v>
      </c>
      <c r="K97" s="274">
        <v>112.3</v>
      </c>
      <c r="L97" s="264">
        <v>129</v>
      </c>
      <c r="M97" s="265"/>
      <c r="N97" s="265"/>
      <c r="O97" s="265"/>
      <c r="P97" s="265"/>
      <c r="Q97" s="293">
        <f t="shared" si="6"/>
        <v>440999.99999999994</v>
      </c>
      <c r="R97" s="266">
        <f t="shared" ref="R97:R141" si="9">M97+O97+P97+Q97+N97</f>
        <v>440999.99999999994</v>
      </c>
      <c r="S97" s="264"/>
      <c r="T97" s="264"/>
      <c r="U97" s="264"/>
      <c r="V97" s="267"/>
      <c r="W97" s="268"/>
      <c r="X97" s="275" t="s">
        <v>164</v>
      </c>
    </row>
    <row r="98" spans="1:27" s="13" customFormat="1">
      <c r="A98" s="10">
        <v>71</v>
      </c>
      <c r="B98" s="4" t="s">
        <v>49</v>
      </c>
      <c r="C98" s="3">
        <v>27</v>
      </c>
      <c r="D98" s="3">
        <v>320</v>
      </c>
      <c r="E98" s="5">
        <v>684.9</v>
      </c>
      <c r="F98" s="5">
        <v>97</v>
      </c>
      <c r="G98" s="5">
        <v>89.4</v>
      </c>
      <c r="H98" s="5">
        <v>7.6</v>
      </c>
      <c r="I98" s="5"/>
      <c r="J98" s="279"/>
      <c r="K98" s="5">
        <v>376.7</v>
      </c>
      <c r="L98" s="16">
        <v>562</v>
      </c>
      <c r="M98" s="186"/>
      <c r="N98" s="186"/>
      <c r="O98" s="186"/>
      <c r="P98" s="186"/>
      <c r="Q98" s="293"/>
      <c r="R98" s="187">
        <f t="shared" si="9"/>
        <v>0</v>
      </c>
      <c r="S98" s="195" t="s">
        <v>257</v>
      </c>
      <c r="T98" s="16"/>
      <c r="U98" s="16"/>
      <c r="V98" s="200" t="s">
        <v>241</v>
      </c>
      <c r="W98" s="243"/>
      <c r="X98" s="251" t="s">
        <v>167</v>
      </c>
    </row>
    <row r="99" spans="1:27" s="202" customFormat="1">
      <c r="A99" s="196">
        <v>72</v>
      </c>
      <c r="B99" s="205" t="s">
        <v>165</v>
      </c>
      <c r="C99" s="206">
        <v>27</v>
      </c>
      <c r="D99" s="206">
        <v>319</v>
      </c>
      <c r="E99" s="204">
        <v>125</v>
      </c>
      <c r="F99" s="204">
        <v>40.1</v>
      </c>
      <c r="G99" s="204">
        <v>40.1</v>
      </c>
      <c r="H99" s="204"/>
      <c r="I99" s="204"/>
      <c r="J99" s="282"/>
      <c r="K99" s="204">
        <v>0</v>
      </c>
      <c r="L99" s="195">
        <v>63</v>
      </c>
      <c r="M99" s="198"/>
      <c r="N99" s="198"/>
      <c r="O99" s="198"/>
      <c r="P99" s="198"/>
      <c r="Q99" s="293"/>
      <c r="R99" s="199">
        <f>M99+O99+P99+Q99+N99</f>
        <v>0</v>
      </c>
      <c r="S99" s="195" t="s">
        <v>243</v>
      </c>
      <c r="T99" s="195" t="s">
        <v>209</v>
      </c>
      <c r="U99" s="195"/>
      <c r="V99" s="200" t="s">
        <v>241</v>
      </c>
      <c r="W99" s="209"/>
      <c r="X99" s="201" t="s">
        <v>166</v>
      </c>
      <c r="Y99" s="207"/>
      <c r="Z99" s="207"/>
      <c r="AA99" s="207"/>
    </row>
    <row r="100" spans="1:27" s="270" customFormat="1">
      <c r="A100" s="261">
        <v>73</v>
      </c>
      <c r="B100" s="272" t="s">
        <v>47</v>
      </c>
      <c r="C100" s="273">
        <v>27</v>
      </c>
      <c r="D100" s="273">
        <v>316</v>
      </c>
      <c r="E100" s="274">
        <v>730.2</v>
      </c>
      <c r="F100" s="274">
        <v>127.2</v>
      </c>
      <c r="G100" s="274">
        <v>60</v>
      </c>
      <c r="H100" s="274">
        <v>60.8</v>
      </c>
      <c r="I100" s="274">
        <v>0</v>
      </c>
      <c r="J100" s="279">
        <v>6.4</v>
      </c>
      <c r="K100" s="274">
        <v>216.8</v>
      </c>
      <c r="L100" s="264">
        <v>600</v>
      </c>
      <c r="M100" s="265"/>
      <c r="N100" s="265"/>
      <c r="O100" s="265"/>
      <c r="P100" s="265"/>
      <c r="Q100" s="293">
        <f t="shared" si="6"/>
        <v>4032000.0000000005</v>
      </c>
      <c r="R100" s="266">
        <f t="shared" si="9"/>
        <v>4032000.0000000005</v>
      </c>
      <c r="S100" s="264"/>
      <c r="T100" s="264"/>
      <c r="U100" s="264"/>
      <c r="V100" s="267"/>
      <c r="W100" s="268"/>
      <c r="X100" s="275" t="s">
        <v>168</v>
      </c>
    </row>
    <row r="101" spans="1:27">
      <c r="A101" s="29">
        <v>74</v>
      </c>
      <c r="B101" s="35" t="s">
        <v>99</v>
      </c>
      <c r="C101" s="27">
        <v>27</v>
      </c>
      <c r="D101" s="29">
        <v>313</v>
      </c>
      <c r="E101" s="25"/>
      <c r="F101" s="25"/>
      <c r="G101" s="25"/>
      <c r="H101" s="25"/>
      <c r="I101" s="25"/>
      <c r="J101" s="278"/>
      <c r="K101" s="25">
        <f t="shared" si="7"/>
        <v>0</v>
      </c>
      <c r="L101" s="29"/>
      <c r="M101" s="185"/>
      <c r="N101" s="185"/>
      <c r="O101" s="185"/>
      <c r="P101" s="185"/>
      <c r="Q101" s="293"/>
      <c r="R101" s="184">
        <f t="shared" si="9"/>
        <v>0</v>
      </c>
      <c r="S101" s="29"/>
      <c r="T101" s="29"/>
      <c r="U101" s="29"/>
      <c r="V101" s="216" t="s">
        <v>260</v>
      </c>
      <c r="W101" s="179"/>
      <c r="X101" s="182" t="s">
        <v>161</v>
      </c>
    </row>
    <row r="102" spans="1:27">
      <c r="A102" s="29">
        <v>75</v>
      </c>
      <c r="B102" s="35" t="s">
        <v>100</v>
      </c>
      <c r="C102" s="27">
        <v>27</v>
      </c>
      <c r="D102" s="29">
        <v>312</v>
      </c>
      <c r="E102" s="25"/>
      <c r="F102" s="25"/>
      <c r="G102" s="25"/>
      <c r="H102" s="25"/>
      <c r="I102" s="25"/>
      <c r="J102" s="278"/>
      <c r="K102" s="25">
        <f t="shared" si="7"/>
        <v>0</v>
      </c>
      <c r="L102" s="25"/>
      <c r="M102" s="185"/>
      <c r="N102" s="185"/>
      <c r="O102" s="185"/>
      <c r="P102" s="185"/>
      <c r="Q102" s="293"/>
      <c r="R102" s="184">
        <f t="shared" si="9"/>
        <v>0</v>
      </c>
      <c r="S102" s="25"/>
      <c r="T102" s="25"/>
      <c r="U102" s="25"/>
      <c r="V102" s="216" t="s">
        <v>260</v>
      </c>
      <c r="W102" s="181"/>
      <c r="X102" s="179"/>
    </row>
    <row r="103" spans="1:27" s="13" customFormat="1">
      <c r="A103" s="10">
        <v>76</v>
      </c>
      <c r="B103" s="19" t="s">
        <v>52</v>
      </c>
      <c r="C103" s="9">
        <v>27</v>
      </c>
      <c r="D103" s="10">
        <v>311</v>
      </c>
      <c r="E103" s="16">
        <v>881.5</v>
      </c>
      <c r="F103" s="16">
        <v>33.1</v>
      </c>
      <c r="G103" s="16">
        <v>33.1</v>
      </c>
      <c r="H103" s="16">
        <v>0</v>
      </c>
      <c r="I103" s="16">
        <v>0</v>
      </c>
      <c r="J103" s="16"/>
      <c r="K103" s="16">
        <f t="shared" si="7"/>
        <v>848.4</v>
      </c>
      <c r="L103" s="16">
        <v>321</v>
      </c>
      <c r="M103" s="186"/>
      <c r="N103" s="186"/>
      <c r="O103" s="186"/>
      <c r="P103" s="186"/>
      <c r="Q103" s="186"/>
      <c r="R103" s="187">
        <f t="shared" si="9"/>
        <v>0</v>
      </c>
      <c r="S103" s="16" t="s">
        <v>243</v>
      </c>
      <c r="T103" s="16"/>
      <c r="U103" s="16"/>
      <c r="V103" s="216" t="s">
        <v>250</v>
      </c>
      <c r="W103" s="243"/>
      <c r="X103" s="251" t="s">
        <v>162</v>
      </c>
    </row>
    <row r="104" spans="1:27" s="8" customFormat="1">
      <c r="B104" s="92" t="s">
        <v>189</v>
      </c>
      <c r="C104" s="26"/>
      <c r="D104" s="92"/>
      <c r="E104" s="117"/>
      <c r="F104" s="173">
        <f>SUM(F10:F103)</f>
        <v>11482.300000000001</v>
      </c>
      <c r="G104" s="173">
        <f t="shared" ref="G104:I104" si="10">SUM(G10:G103)</f>
        <v>3780.7499999999995</v>
      </c>
      <c r="H104" s="173">
        <f t="shared" si="10"/>
        <v>659.3</v>
      </c>
      <c r="I104" s="173">
        <f t="shared" si="10"/>
        <v>2918</v>
      </c>
      <c r="J104" s="284">
        <f>SUM(J10:J103)</f>
        <v>4540.1499999999996</v>
      </c>
      <c r="K104" s="284">
        <f t="shared" ref="K104:L104" si="11">SUM(K10:K103)</f>
        <v>13892.799999999997</v>
      </c>
      <c r="L104" s="284">
        <f t="shared" si="11"/>
        <v>7050.9</v>
      </c>
      <c r="M104" s="284"/>
      <c r="N104" s="284"/>
      <c r="O104" s="284"/>
      <c r="P104" s="284"/>
      <c r="Q104" s="294"/>
      <c r="R104" s="184">
        <f t="shared" si="9"/>
        <v>0</v>
      </c>
      <c r="S104" s="117"/>
      <c r="T104" s="117"/>
      <c r="U104" s="117"/>
      <c r="V104" s="102"/>
      <c r="W104" s="245"/>
      <c r="X104" s="178"/>
    </row>
    <row r="105" spans="1:27" s="8" customFormat="1">
      <c r="A105" s="174" t="s">
        <v>101</v>
      </c>
      <c r="B105" s="176" t="s">
        <v>102</v>
      </c>
      <c r="C105" s="190"/>
      <c r="D105" s="174"/>
      <c r="E105" s="191"/>
      <c r="F105" s="191"/>
      <c r="G105" s="191"/>
      <c r="H105" s="191"/>
      <c r="I105" s="191"/>
      <c r="J105" s="285"/>
      <c r="K105" s="192">
        <f t="shared" si="7"/>
        <v>0</v>
      </c>
      <c r="L105" s="191"/>
      <c r="M105" s="193"/>
      <c r="N105" s="193"/>
      <c r="O105" s="193"/>
      <c r="P105" s="193"/>
      <c r="Q105" s="295"/>
      <c r="R105" s="193"/>
      <c r="S105" s="191"/>
      <c r="T105" s="191"/>
      <c r="U105" s="191"/>
      <c r="V105" s="194"/>
      <c r="W105" s="246"/>
      <c r="X105" s="178"/>
    </row>
    <row r="106" spans="1:27" s="13" customFormat="1">
      <c r="A106" s="10">
        <v>77</v>
      </c>
      <c r="B106" s="4" t="s">
        <v>43</v>
      </c>
      <c r="C106" s="3">
        <v>26</v>
      </c>
      <c r="D106" s="3">
        <v>193</v>
      </c>
      <c r="E106" s="3">
        <v>325.8</v>
      </c>
      <c r="F106" s="3">
        <v>26.2</v>
      </c>
      <c r="G106" s="16"/>
      <c r="H106" s="16"/>
      <c r="I106" s="16"/>
      <c r="J106" s="283">
        <v>26.2</v>
      </c>
      <c r="K106" s="5">
        <f>E106-F106</f>
        <v>299.60000000000002</v>
      </c>
      <c r="L106" s="16">
        <v>152</v>
      </c>
      <c r="M106" s="186"/>
      <c r="N106" s="186"/>
      <c r="O106" s="186"/>
      <c r="P106" s="186"/>
      <c r="Q106" s="293">
        <f t="shared" ref="Q106:Q169" si="12">J106*3*210000</f>
        <v>16505999.999999998</v>
      </c>
      <c r="R106" s="187">
        <f t="shared" si="9"/>
        <v>16505999.999999998</v>
      </c>
      <c r="S106" s="16" t="s">
        <v>261</v>
      </c>
      <c r="T106" s="16"/>
      <c r="U106" s="16"/>
      <c r="V106" s="216" t="s">
        <v>250</v>
      </c>
      <c r="W106" s="242" t="s">
        <v>254</v>
      </c>
      <c r="X106" s="251"/>
    </row>
    <row r="107" spans="1:27" s="13" customFormat="1">
      <c r="A107" s="10">
        <v>78</v>
      </c>
      <c r="B107" s="19" t="s">
        <v>18</v>
      </c>
      <c r="C107" s="9">
        <v>25</v>
      </c>
      <c r="D107" s="10">
        <v>194</v>
      </c>
      <c r="E107" s="16">
        <v>165.2</v>
      </c>
      <c r="F107" s="16">
        <v>29.1</v>
      </c>
      <c r="G107" s="16"/>
      <c r="H107" s="16"/>
      <c r="I107" s="16"/>
      <c r="J107" s="278">
        <v>29.1</v>
      </c>
      <c r="K107" s="16">
        <f t="shared" si="7"/>
        <v>136.1</v>
      </c>
      <c r="L107" s="16">
        <v>98</v>
      </c>
      <c r="M107" s="186"/>
      <c r="N107" s="186"/>
      <c r="O107" s="186"/>
      <c r="P107" s="186"/>
      <c r="Q107" s="293">
        <f t="shared" si="12"/>
        <v>18333000.000000004</v>
      </c>
      <c r="R107" s="187">
        <f t="shared" si="9"/>
        <v>18333000.000000004</v>
      </c>
      <c r="S107" s="16" t="s">
        <v>261</v>
      </c>
      <c r="T107" s="16"/>
      <c r="U107" s="16"/>
      <c r="V107" s="216" t="s">
        <v>250</v>
      </c>
      <c r="W107" s="242" t="s">
        <v>254</v>
      </c>
      <c r="X107" s="251"/>
    </row>
    <row r="108" spans="1:27" s="13" customFormat="1">
      <c r="A108" s="10">
        <v>79</v>
      </c>
      <c r="B108" s="258" t="s">
        <v>40</v>
      </c>
      <c r="C108" s="3">
        <v>25</v>
      </c>
      <c r="D108" s="3">
        <v>195</v>
      </c>
      <c r="E108" s="5">
        <v>263</v>
      </c>
      <c r="F108" s="5">
        <v>16.5</v>
      </c>
      <c r="G108" s="5"/>
      <c r="H108" s="5"/>
      <c r="I108" s="5"/>
      <c r="J108" s="279">
        <v>16.5</v>
      </c>
      <c r="K108" s="5">
        <f t="shared" si="7"/>
        <v>246.5</v>
      </c>
      <c r="L108" s="16"/>
      <c r="M108" s="186"/>
      <c r="N108" s="186"/>
      <c r="O108" s="186"/>
      <c r="P108" s="186"/>
      <c r="Q108" s="293">
        <f t="shared" si="12"/>
        <v>10395000</v>
      </c>
      <c r="R108" s="187">
        <f t="shared" si="9"/>
        <v>10395000</v>
      </c>
      <c r="S108" s="16" t="s">
        <v>261</v>
      </c>
      <c r="T108" s="16"/>
      <c r="U108" s="16"/>
      <c r="V108" s="216" t="s">
        <v>250</v>
      </c>
      <c r="W108" s="243"/>
      <c r="X108" s="251"/>
    </row>
    <row r="109" spans="1:27">
      <c r="A109" s="29">
        <v>80</v>
      </c>
      <c r="B109" s="35" t="s">
        <v>103</v>
      </c>
      <c r="C109" s="27">
        <v>25</v>
      </c>
      <c r="D109" s="29">
        <v>196</v>
      </c>
      <c r="E109" s="25"/>
      <c r="F109" s="25"/>
      <c r="G109" s="25"/>
      <c r="H109" s="25"/>
      <c r="I109" s="25"/>
      <c r="J109" s="278"/>
      <c r="K109" s="25">
        <f t="shared" si="7"/>
        <v>0</v>
      </c>
      <c r="L109" s="25"/>
      <c r="M109" s="185"/>
      <c r="N109" s="185"/>
      <c r="O109" s="185"/>
      <c r="P109" s="185"/>
      <c r="Q109" s="293"/>
      <c r="R109" s="184">
        <f t="shared" si="9"/>
        <v>0</v>
      </c>
      <c r="S109" s="25"/>
      <c r="T109" s="25"/>
      <c r="U109" s="25"/>
      <c r="V109" s="216" t="s">
        <v>260</v>
      </c>
      <c r="W109" s="181"/>
      <c r="X109" s="179"/>
    </row>
    <row r="110" spans="1:27" s="13" customFormat="1">
      <c r="A110" s="10">
        <v>81</v>
      </c>
      <c r="B110" s="4" t="s">
        <v>136</v>
      </c>
      <c r="C110" s="9">
        <v>25</v>
      </c>
      <c r="D110" s="10">
        <v>197</v>
      </c>
      <c r="E110" s="16">
        <v>267.10000000000002</v>
      </c>
      <c r="F110" s="16">
        <v>11.1</v>
      </c>
      <c r="G110" s="16"/>
      <c r="H110" s="16"/>
      <c r="I110" s="16"/>
      <c r="J110" s="278">
        <v>11.1</v>
      </c>
      <c r="K110" s="16">
        <f t="shared" si="7"/>
        <v>256</v>
      </c>
      <c r="L110" s="16">
        <v>180</v>
      </c>
      <c r="M110" s="186"/>
      <c r="N110" s="186"/>
      <c r="O110" s="186"/>
      <c r="P110" s="186"/>
      <c r="Q110" s="293">
        <f t="shared" si="12"/>
        <v>6992999.9999999991</v>
      </c>
      <c r="R110" s="187">
        <f t="shared" si="9"/>
        <v>6992999.9999999991</v>
      </c>
      <c r="S110" s="16" t="s">
        <v>261</v>
      </c>
      <c r="T110" s="16"/>
      <c r="U110" s="16"/>
      <c r="V110" s="216" t="s">
        <v>250</v>
      </c>
      <c r="W110" s="242" t="s">
        <v>254</v>
      </c>
      <c r="X110" s="251"/>
    </row>
    <row r="111" spans="1:27" s="13" customFormat="1">
      <c r="A111" s="10">
        <v>82</v>
      </c>
      <c r="B111" s="258" t="s">
        <v>41</v>
      </c>
      <c r="C111" s="3">
        <v>25</v>
      </c>
      <c r="D111" s="3">
        <v>198</v>
      </c>
      <c r="E111" s="5">
        <v>297.39999999999998</v>
      </c>
      <c r="F111" s="5">
        <v>16</v>
      </c>
      <c r="G111" s="5"/>
      <c r="H111" s="5"/>
      <c r="I111" s="5"/>
      <c r="J111" s="279">
        <v>16</v>
      </c>
      <c r="K111" s="5">
        <f t="shared" si="7"/>
        <v>281.39999999999998</v>
      </c>
      <c r="L111" s="16"/>
      <c r="M111" s="186"/>
      <c r="N111" s="186"/>
      <c r="O111" s="186"/>
      <c r="P111" s="186"/>
      <c r="Q111" s="293">
        <f t="shared" si="12"/>
        <v>10080000</v>
      </c>
      <c r="R111" s="187">
        <f t="shared" si="9"/>
        <v>10080000</v>
      </c>
      <c r="S111" s="16" t="s">
        <v>261</v>
      </c>
      <c r="T111" s="16"/>
      <c r="U111" s="16"/>
      <c r="V111" s="216" t="s">
        <v>250</v>
      </c>
      <c r="W111" s="242" t="s">
        <v>254</v>
      </c>
      <c r="X111" s="251"/>
    </row>
    <row r="112" spans="1:27" s="13" customFormat="1">
      <c r="A112" s="10">
        <v>83</v>
      </c>
      <c r="B112" s="4" t="s">
        <v>117</v>
      </c>
      <c r="C112" s="3">
        <v>25</v>
      </c>
      <c r="D112" s="3">
        <v>199</v>
      </c>
      <c r="E112" s="5">
        <v>328.7</v>
      </c>
      <c r="F112" s="5">
        <v>11.6</v>
      </c>
      <c r="G112" s="5"/>
      <c r="H112" s="5"/>
      <c r="I112" s="5"/>
      <c r="J112" s="279">
        <v>11.6</v>
      </c>
      <c r="K112" s="5">
        <f>E112-F112</f>
        <v>317.09999999999997</v>
      </c>
      <c r="L112" s="16"/>
      <c r="M112" s="186"/>
      <c r="N112" s="186"/>
      <c r="O112" s="186"/>
      <c r="P112" s="186"/>
      <c r="Q112" s="293">
        <f t="shared" si="12"/>
        <v>7307999.9999999991</v>
      </c>
      <c r="R112" s="187">
        <f t="shared" si="9"/>
        <v>7307999.9999999991</v>
      </c>
      <c r="S112" s="16" t="s">
        <v>261</v>
      </c>
      <c r="T112" s="16"/>
      <c r="U112" s="16"/>
      <c r="V112" s="216" t="s">
        <v>250</v>
      </c>
      <c r="W112" s="242" t="s">
        <v>254</v>
      </c>
      <c r="X112" s="251"/>
    </row>
    <row r="113" spans="1:24" s="13" customFormat="1">
      <c r="A113" s="10">
        <v>84</v>
      </c>
      <c r="B113" s="4" t="s">
        <v>137</v>
      </c>
      <c r="C113" s="9">
        <v>26</v>
      </c>
      <c r="D113" s="10">
        <v>78</v>
      </c>
      <c r="E113" s="16">
        <v>251.4</v>
      </c>
      <c r="F113" s="16">
        <v>1.1000000000000001</v>
      </c>
      <c r="G113" s="16"/>
      <c r="H113" s="16"/>
      <c r="I113" s="16"/>
      <c r="J113" s="278">
        <v>1.1000000000000001</v>
      </c>
      <c r="K113" s="16">
        <f t="shared" si="7"/>
        <v>250.3</v>
      </c>
      <c r="L113" s="16">
        <v>156</v>
      </c>
      <c r="M113" s="186"/>
      <c r="N113" s="186"/>
      <c r="O113" s="186"/>
      <c r="P113" s="186"/>
      <c r="Q113" s="293">
        <f t="shared" si="12"/>
        <v>693000</v>
      </c>
      <c r="R113" s="187">
        <f t="shared" si="9"/>
        <v>693000</v>
      </c>
      <c r="S113" s="16" t="s">
        <v>261</v>
      </c>
      <c r="T113" s="16"/>
      <c r="U113" s="16"/>
      <c r="V113" s="216" t="s">
        <v>250</v>
      </c>
      <c r="W113" s="242" t="s">
        <v>254</v>
      </c>
      <c r="X113" s="251"/>
    </row>
    <row r="114" spans="1:24" s="17" customFormat="1">
      <c r="A114" s="10">
        <v>85</v>
      </c>
      <c r="B114" s="19" t="s">
        <v>104</v>
      </c>
      <c r="C114" s="10">
        <v>26</v>
      </c>
      <c r="D114" s="10">
        <v>79</v>
      </c>
      <c r="E114" s="16">
        <v>250.2</v>
      </c>
      <c r="F114" s="16">
        <v>6.2</v>
      </c>
      <c r="G114" s="16"/>
      <c r="H114" s="16"/>
      <c r="I114" s="16"/>
      <c r="J114" s="278">
        <v>6.2</v>
      </c>
      <c r="K114" s="16">
        <f t="shared" si="7"/>
        <v>244</v>
      </c>
      <c r="L114" s="16">
        <v>190</v>
      </c>
      <c r="M114" s="186"/>
      <c r="N114" s="186"/>
      <c r="O114" s="186"/>
      <c r="P114" s="186"/>
      <c r="Q114" s="293">
        <f t="shared" si="12"/>
        <v>3906000.0000000005</v>
      </c>
      <c r="R114" s="187">
        <f t="shared" si="9"/>
        <v>3906000.0000000005</v>
      </c>
      <c r="S114" s="16" t="s">
        <v>261</v>
      </c>
      <c r="T114" s="16"/>
      <c r="U114" s="16"/>
      <c r="V114" s="216" t="s">
        <v>250</v>
      </c>
      <c r="W114" s="242" t="s">
        <v>254</v>
      </c>
      <c r="X114" s="252"/>
    </row>
    <row r="115" spans="1:24" s="13" customFormat="1">
      <c r="A115" s="10">
        <v>86</v>
      </c>
      <c r="B115" s="19" t="s">
        <v>105</v>
      </c>
      <c r="C115" s="9">
        <v>26</v>
      </c>
      <c r="D115" s="10">
        <v>80</v>
      </c>
      <c r="E115" s="16">
        <v>262.7</v>
      </c>
      <c r="F115" s="16">
        <v>14.8</v>
      </c>
      <c r="G115" s="16"/>
      <c r="H115" s="16"/>
      <c r="I115" s="16"/>
      <c r="J115" s="278">
        <v>14.8</v>
      </c>
      <c r="K115" s="16">
        <f t="shared" si="7"/>
        <v>247.89999999999998</v>
      </c>
      <c r="L115" s="16">
        <v>187</v>
      </c>
      <c r="M115" s="186"/>
      <c r="N115" s="186"/>
      <c r="O115" s="186"/>
      <c r="P115" s="186"/>
      <c r="Q115" s="293">
        <f t="shared" si="12"/>
        <v>9324000.0000000019</v>
      </c>
      <c r="R115" s="187">
        <f t="shared" si="9"/>
        <v>9324000.0000000019</v>
      </c>
      <c r="S115" s="16" t="s">
        <v>261</v>
      </c>
      <c r="T115" s="16"/>
      <c r="U115" s="16"/>
      <c r="V115" s="216" t="s">
        <v>250</v>
      </c>
      <c r="W115" s="242" t="s">
        <v>254</v>
      </c>
      <c r="X115" s="251"/>
    </row>
    <row r="116" spans="1:24" s="13" customFormat="1">
      <c r="A116" s="10">
        <v>87</v>
      </c>
      <c r="B116" s="19" t="s">
        <v>138</v>
      </c>
      <c r="C116" s="9">
        <v>26</v>
      </c>
      <c r="D116" s="10">
        <v>81</v>
      </c>
      <c r="E116" s="16">
        <v>260</v>
      </c>
      <c r="F116" s="16">
        <v>18.3</v>
      </c>
      <c r="G116" s="16"/>
      <c r="H116" s="16"/>
      <c r="I116" s="16"/>
      <c r="J116" s="278">
        <v>18.3</v>
      </c>
      <c r="K116" s="16">
        <f t="shared" si="7"/>
        <v>241.7</v>
      </c>
      <c r="L116" s="16">
        <v>183</v>
      </c>
      <c r="M116" s="186"/>
      <c r="N116" s="186"/>
      <c r="O116" s="186"/>
      <c r="P116" s="186"/>
      <c r="Q116" s="293">
        <f t="shared" si="12"/>
        <v>11529000.000000002</v>
      </c>
      <c r="R116" s="187">
        <f t="shared" si="9"/>
        <v>11529000.000000002</v>
      </c>
      <c r="S116" s="16" t="s">
        <v>261</v>
      </c>
      <c r="T116" s="16"/>
      <c r="U116" s="16"/>
      <c r="V116" s="216" t="s">
        <v>250</v>
      </c>
      <c r="W116" s="242" t="s">
        <v>254</v>
      </c>
      <c r="X116" s="251"/>
    </row>
    <row r="117" spans="1:24" s="13" customFormat="1">
      <c r="A117" s="10">
        <v>88</v>
      </c>
      <c r="B117" s="19" t="s">
        <v>139</v>
      </c>
      <c r="C117" s="9">
        <v>26</v>
      </c>
      <c r="D117" s="10">
        <v>82</v>
      </c>
      <c r="E117" s="16">
        <v>315.5</v>
      </c>
      <c r="F117" s="16">
        <v>30.8</v>
      </c>
      <c r="G117" s="16"/>
      <c r="H117" s="16"/>
      <c r="I117" s="16"/>
      <c r="J117" s="278">
        <v>30.8</v>
      </c>
      <c r="K117" s="16">
        <f t="shared" si="7"/>
        <v>284.7</v>
      </c>
      <c r="L117" s="16">
        <v>205.5</v>
      </c>
      <c r="M117" s="186"/>
      <c r="N117" s="186"/>
      <c r="O117" s="186"/>
      <c r="P117" s="186"/>
      <c r="Q117" s="293">
        <f t="shared" si="12"/>
        <v>19404000</v>
      </c>
      <c r="R117" s="187">
        <f t="shared" si="9"/>
        <v>19404000</v>
      </c>
      <c r="S117" s="16" t="s">
        <v>261</v>
      </c>
      <c r="T117" s="16"/>
      <c r="U117" s="16"/>
      <c r="V117" s="216" t="s">
        <v>250</v>
      </c>
      <c r="W117" s="242" t="s">
        <v>254</v>
      </c>
      <c r="X117" s="251" t="s">
        <v>140</v>
      </c>
    </row>
    <row r="118" spans="1:24" s="13" customFormat="1">
      <c r="A118" s="558">
        <v>89</v>
      </c>
      <c r="B118" s="636" t="s">
        <v>42</v>
      </c>
      <c r="C118" s="3">
        <v>26</v>
      </c>
      <c r="D118" s="3">
        <v>85</v>
      </c>
      <c r="E118" s="5">
        <v>243.9</v>
      </c>
      <c r="F118" s="5">
        <v>28.8</v>
      </c>
      <c r="G118" s="5"/>
      <c r="H118" s="5"/>
      <c r="I118" s="5"/>
      <c r="J118" s="279">
        <v>28.8</v>
      </c>
      <c r="K118" s="5">
        <f t="shared" si="7"/>
        <v>215.1</v>
      </c>
      <c r="L118" s="16">
        <v>175.3</v>
      </c>
      <c r="M118" s="186"/>
      <c r="N118" s="186"/>
      <c r="O118" s="186"/>
      <c r="P118" s="186"/>
      <c r="Q118" s="293">
        <f t="shared" si="12"/>
        <v>18144000</v>
      </c>
      <c r="R118" s="187">
        <f t="shared" si="9"/>
        <v>18144000</v>
      </c>
      <c r="S118" s="16" t="s">
        <v>261</v>
      </c>
      <c r="T118" s="16"/>
      <c r="U118" s="16"/>
      <c r="V118" s="216" t="s">
        <v>250</v>
      </c>
      <c r="W118" s="242" t="s">
        <v>254</v>
      </c>
      <c r="X118" s="251" t="s">
        <v>159</v>
      </c>
    </row>
    <row r="119" spans="1:24" s="13" customFormat="1">
      <c r="A119" s="558"/>
      <c r="B119" s="636"/>
      <c r="C119" s="3">
        <v>26</v>
      </c>
      <c r="D119" s="3">
        <v>83</v>
      </c>
      <c r="E119" s="3">
        <v>253.9</v>
      </c>
      <c r="F119" s="3">
        <v>28.1</v>
      </c>
      <c r="G119" s="5"/>
      <c r="H119" s="5"/>
      <c r="I119" s="5"/>
      <c r="J119" s="283">
        <v>28.1</v>
      </c>
      <c r="K119" s="5">
        <f t="shared" si="7"/>
        <v>225.8</v>
      </c>
      <c r="L119" s="16"/>
      <c r="M119" s="186"/>
      <c r="N119" s="186"/>
      <c r="O119" s="186"/>
      <c r="P119" s="186"/>
      <c r="Q119" s="293">
        <f t="shared" si="12"/>
        <v>17703000.000000004</v>
      </c>
      <c r="R119" s="187">
        <f t="shared" si="9"/>
        <v>17703000.000000004</v>
      </c>
      <c r="S119" s="16" t="s">
        <v>261</v>
      </c>
      <c r="T119" s="16"/>
      <c r="U119" s="16"/>
      <c r="V119" s="216" t="s">
        <v>250</v>
      </c>
      <c r="W119" s="243"/>
      <c r="X119" s="251"/>
    </row>
    <row r="120" spans="1:24" s="13" customFormat="1">
      <c r="A120" s="10">
        <v>90</v>
      </c>
      <c r="B120" s="4" t="s">
        <v>39</v>
      </c>
      <c r="C120" s="3">
        <v>26</v>
      </c>
      <c r="D120" s="3">
        <v>84</v>
      </c>
      <c r="E120" s="5">
        <v>263</v>
      </c>
      <c r="F120" s="5">
        <v>35.200000000000003</v>
      </c>
      <c r="G120" s="5"/>
      <c r="H120" s="5"/>
      <c r="I120" s="5"/>
      <c r="J120" s="279">
        <v>35.200000000000003</v>
      </c>
      <c r="K120" s="5">
        <f t="shared" si="7"/>
        <v>227.8</v>
      </c>
      <c r="L120" s="16"/>
      <c r="M120" s="186"/>
      <c r="N120" s="186"/>
      <c r="O120" s="186"/>
      <c r="P120" s="186"/>
      <c r="Q120" s="293">
        <f t="shared" si="12"/>
        <v>22176000</v>
      </c>
      <c r="R120" s="187">
        <f t="shared" si="9"/>
        <v>22176000</v>
      </c>
      <c r="S120" s="16" t="s">
        <v>261</v>
      </c>
      <c r="T120" s="16"/>
      <c r="U120" s="16"/>
      <c r="V120" s="216" t="s">
        <v>250</v>
      </c>
      <c r="W120" s="242" t="s">
        <v>254</v>
      </c>
      <c r="X120" s="251"/>
    </row>
    <row r="121" spans="1:24" s="17" customFormat="1">
      <c r="A121" s="10">
        <v>91</v>
      </c>
      <c r="B121" s="19" t="s">
        <v>141</v>
      </c>
      <c r="C121" s="10">
        <v>26</v>
      </c>
      <c r="D121" s="10">
        <v>99</v>
      </c>
      <c r="E121" s="16">
        <v>222.8</v>
      </c>
      <c r="F121" s="16">
        <v>35.299999999999997</v>
      </c>
      <c r="G121" s="16"/>
      <c r="H121" s="16"/>
      <c r="I121" s="16"/>
      <c r="J121" s="278">
        <v>35.299999999999997</v>
      </c>
      <c r="K121" s="16">
        <f t="shared" si="7"/>
        <v>187.5</v>
      </c>
      <c r="L121" s="16">
        <v>116.6</v>
      </c>
      <c r="M121" s="186"/>
      <c r="N121" s="186"/>
      <c r="O121" s="186"/>
      <c r="P121" s="186"/>
      <c r="Q121" s="293">
        <f t="shared" si="12"/>
        <v>22239000</v>
      </c>
      <c r="R121" s="187">
        <f t="shared" si="9"/>
        <v>22239000</v>
      </c>
      <c r="S121" s="16" t="s">
        <v>261</v>
      </c>
      <c r="T121" s="16"/>
      <c r="U121" s="16"/>
      <c r="V121" s="216" t="s">
        <v>250</v>
      </c>
      <c r="W121" s="242" t="s">
        <v>254</v>
      </c>
      <c r="X121" s="252" t="s">
        <v>142</v>
      </c>
    </row>
    <row r="122" spans="1:24" s="13" customFormat="1">
      <c r="A122" s="10">
        <v>92</v>
      </c>
      <c r="B122" s="19" t="s">
        <v>143</v>
      </c>
      <c r="C122" s="9">
        <v>26</v>
      </c>
      <c r="D122" s="10">
        <v>102</v>
      </c>
      <c r="E122" s="16">
        <v>218.3</v>
      </c>
      <c r="F122" s="16">
        <v>40.299999999999997</v>
      </c>
      <c r="G122" s="16"/>
      <c r="H122" s="16"/>
      <c r="I122" s="16"/>
      <c r="J122" s="278">
        <v>40.299999999999997</v>
      </c>
      <c r="K122" s="16">
        <f t="shared" si="7"/>
        <v>178</v>
      </c>
      <c r="L122" s="16">
        <v>115</v>
      </c>
      <c r="M122" s="186"/>
      <c r="N122" s="186"/>
      <c r="O122" s="186"/>
      <c r="P122" s="186"/>
      <c r="Q122" s="293">
        <f t="shared" si="12"/>
        <v>25389000</v>
      </c>
      <c r="R122" s="187">
        <f t="shared" si="9"/>
        <v>25389000</v>
      </c>
      <c r="S122" s="16" t="s">
        <v>261</v>
      </c>
      <c r="T122" s="16"/>
      <c r="U122" s="16"/>
      <c r="V122" s="216" t="s">
        <v>250</v>
      </c>
      <c r="W122" s="242" t="s">
        <v>254</v>
      </c>
      <c r="X122" s="251"/>
    </row>
    <row r="123" spans="1:24" s="13" customFormat="1">
      <c r="A123" s="10">
        <v>93</v>
      </c>
      <c r="B123" s="19" t="s">
        <v>144</v>
      </c>
      <c r="C123" s="9">
        <v>26</v>
      </c>
      <c r="D123" s="10">
        <v>87</v>
      </c>
      <c r="E123" s="16">
        <v>326.2</v>
      </c>
      <c r="F123" s="16">
        <v>83.5</v>
      </c>
      <c r="G123" s="16"/>
      <c r="H123" s="16"/>
      <c r="I123" s="16"/>
      <c r="J123" s="278">
        <v>83.5</v>
      </c>
      <c r="K123" s="16">
        <f t="shared" si="7"/>
        <v>242.7</v>
      </c>
      <c r="L123" s="16">
        <v>130</v>
      </c>
      <c r="M123" s="186"/>
      <c r="N123" s="186"/>
      <c r="O123" s="186"/>
      <c r="P123" s="186"/>
      <c r="Q123" s="293">
        <f t="shared" si="12"/>
        <v>52605000</v>
      </c>
      <c r="R123" s="187">
        <f t="shared" si="9"/>
        <v>52605000</v>
      </c>
      <c r="S123" s="16" t="s">
        <v>261</v>
      </c>
      <c r="T123" s="16"/>
      <c r="U123" s="16"/>
      <c r="V123" s="216" t="s">
        <v>250</v>
      </c>
      <c r="W123" s="242" t="s">
        <v>254</v>
      </c>
      <c r="X123" s="251"/>
    </row>
    <row r="124" spans="1:24" s="315" customFormat="1">
      <c r="A124" s="210">
        <v>94</v>
      </c>
      <c r="B124" s="211" t="s">
        <v>145</v>
      </c>
      <c r="C124" s="212">
        <v>26</v>
      </c>
      <c r="D124" s="210">
        <v>89</v>
      </c>
      <c r="E124" s="223">
        <v>233</v>
      </c>
      <c r="F124" s="213">
        <v>63.6</v>
      </c>
      <c r="G124" s="213"/>
      <c r="H124" s="213">
        <v>0.3</v>
      </c>
      <c r="I124" s="213"/>
      <c r="J124" s="280">
        <v>63.3</v>
      </c>
      <c r="K124" s="223">
        <f t="shared" si="7"/>
        <v>169.4</v>
      </c>
      <c r="L124" s="223">
        <v>143</v>
      </c>
      <c r="M124" s="214"/>
      <c r="N124" s="214"/>
      <c r="O124" s="214"/>
      <c r="P124" s="214"/>
      <c r="Q124" s="313">
        <f t="shared" si="12"/>
        <v>39878999.999999993</v>
      </c>
      <c r="R124" s="215">
        <f t="shared" si="9"/>
        <v>39878999.999999993</v>
      </c>
      <c r="S124" s="213" t="s">
        <v>249</v>
      </c>
      <c r="T124" s="213"/>
      <c r="U124" s="213"/>
      <c r="V124" s="216" t="s">
        <v>250</v>
      </c>
      <c r="W124" s="242" t="s">
        <v>254</v>
      </c>
      <c r="X124" s="314"/>
    </row>
    <row r="125" spans="1:24" s="13" customFormat="1">
      <c r="A125" s="10">
        <v>95</v>
      </c>
      <c r="B125" s="19" t="s">
        <v>146</v>
      </c>
      <c r="C125" s="9">
        <v>26</v>
      </c>
      <c r="D125" s="10">
        <v>90</v>
      </c>
      <c r="E125" s="16">
        <v>217.5</v>
      </c>
      <c r="F125" s="16">
        <v>54.2</v>
      </c>
      <c r="G125" s="16"/>
      <c r="H125" s="16"/>
      <c r="I125" s="16"/>
      <c r="J125" s="278">
        <v>54.2</v>
      </c>
      <c r="K125" s="16">
        <f t="shared" si="7"/>
        <v>163.30000000000001</v>
      </c>
      <c r="L125" s="16">
        <v>125</v>
      </c>
      <c r="M125" s="186"/>
      <c r="N125" s="186"/>
      <c r="O125" s="186"/>
      <c r="P125" s="186"/>
      <c r="Q125" s="293">
        <f t="shared" si="12"/>
        <v>34146000.000000007</v>
      </c>
      <c r="R125" s="187">
        <f t="shared" si="9"/>
        <v>34146000.000000007</v>
      </c>
      <c r="S125" s="16" t="s">
        <v>261</v>
      </c>
      <c r="T125" s="16"/>
      <c r="U125" s="16"/>
      <c r="V125" s="216" t="s">
        <v>250</v>
      </c>
      <c r="W125" s="242" t="s">
        <v>254</v>
      </c>
      <c r="X125" s="251" t="s">
        <v>147</v>
      </c>
    </row>
    <row r="126" spans="1:24" s="13" customFormat="1">
      <c r="A126" s="10">
        <v>96</v>
      </c>
      <c r="B126" s="19" t="s">
        <v>148</v>
      </c>
      <c r="C126" s="9">
        <v>26</v>
      </c>
      <c r="D126" s="10">
        <v>91</v>
      </c>
      <c r="E126" s="16">
        <v>178.4</v>
      </c>
      <c r="F126" s="16">
        <v>42.5</v>
      </c>
      <c r="G126" s="16"/>
      <c r="H126" s="16"/>
      <c r="I126" s="16"/>
      <c r="J126" s="278">
        <v>42.5</v>
      </c>
      <c r="K126" s="16">
        <f t="shared" si="7"/>
        <v>135.9</v>
      </c>
      <c r="L126" s="16">
        <v>130</v>
      </c>
      <c r="M126" s="186"/>
      <c r="N126" s="186"/>
      <c r="O126" s="186"/>
      <c r="P126" s="186"/>
      <c r="Q126" s="293">
        <f t="shared" si="12"/>
        <v>26775000</v>
      </c>
      <c r="R126" s="187">
        <f t="shared" si="9"/>
        <v>26775000</v>
      </c>
      <c r="S126" s="16" t="s">
        <v>261</v>
      </c>
      <c r="T126" s="16"/>
      <c r="U126" s="16"/>
      <c r="V126" s="216" t="s">
        <v>250</v>
      </c>
      <c r="W126" s="242" t="s">
        <v>254</v>
      </c>
      <c r="X126" s="251"/>
    </row>
    <row r="127" spans="1:24" s="17" customFormat="1">
      <c r="A127" s="10">
        <v>97</v>
      </c>
      <c r="B127" s="19" t="s">
        <v>106</v>
      </c>
      <c r="C127" s="10">
        <v>26</v>
      </c>
      <c r="D127" s="10">
        <v>77</v>
      </c>
      <c r="E127" s="16">
        <v>203.4</v>
      </c>
      <c r="F127" s="16">
        <v>44.8</v>
      </c>
      <c r="G127" s="16"/>
      <c r="H127" s="16"/>
      <c r="I127" s="16"/>
      <c r="J127" s="278">
        <v>44.8</v>
      </c>
      <c r="K127" s="16">
        <f t="shared" si="7"/>
        <v>158.60000000000002</v>
      </c>
      <c r="L127" s="16">
        <v>129</v>
      </c>
      <c r="M127" s="186"/>
      <c r="N127" s="186"/>
      <c r="O127" s="186"/>
      <c r="P127" s="186"/>
      <c r="Q127" s="293">
        <f t="shared" si="12"/>
        <v>28223999.999999996</v>
      </c>
      <c r="R127" s="187">
        <f t="shared" si="9"/>
        <v>28223999.999999996</v>
      </c>
      <c r="S127" s="16" t="s">
        <v>261</v>
      </c>
      <c r="T127" s="16"/>
      <c r="U127" s="16"/>
      <c r="V127" s="216" t="s">
        <v>250</v>
      </c>
      <c r="W127" s="242" t="s">
        <v>254</v>
      </c>
      <c r="X127" s="252"/>
    </row>
    <row r="128" spans="1:24" s="13" customFormat="1" ht="31.2">
      <c r="A128" s="10">
        <v>98</v>
      </c>
      <c r="B128" s="4" t="s">
        <v>38</v>
      </c>
      <c r="C128" s="3">
        <v>26</v>
      </c>
      <c r="D128" s="3">
        <v>76</v>
      </c>
      <c r="E128" s="5">
        <v>198.6</v>
      </c>
      <c r="F128" s="5">
        <v>45.7</v>
      </c>
      <c r="G128" s="5"/>
      <c r="H128" s="5"/>
      <c r="I128" s="5"/>
      <c r="J128" s="279">
        <v>45.7</v>
      </c>
      <c r="K128" s="5">
        <f t="shared" si="7"/>
        <v>152.89999999999998</v>
      </c>
      <c r="L128" s="16"/>
      <c r="M128" s="186"/>
      <c r="N128" s="186"/>
      <c r="O128" s="186"/>
      <c r="P128" s="186"/>
      <c r="Q128" s="293">
        <f t="shared" si="12"/>
        <v>28791000.000000004</v>
      </c>
      <c r="R128" s="187">
        <f t="shared" si="9"/>
        <v>28791000.000000004</v>
      </c>
      <c r="S128" s="16" t="s">
        <v>261</v>
      </c>
      <c r="T128" s="16"/>
      <c r="U128" s="16"/>
      <c r="V128" s="216" t="s">
        <v>250</v>
      </c>
      <c r="W128" s="242" t="s">
        <v>254</v>
      </c>
      <c r="X128" s="251"/>
    </row>
    <row r="129" spans="1:24" s="13" customFormat="1">
      <c r="A129" s="10">
        <v>99</v>
      </c>
      <c r="B129" s="4" t="s">
        <v>55</v>
      </c>
      <c r="C129" s="3">
        <v>26</v>
      </c>
      <c r="D129" s="3">
        <v>75</v>
      </c>
      <c r="E129" s="5">
        <v>263.2</v>
      </c>
      <c r="F129" s="5">
        <v>55.9</v>
      </c>
      <c r="G129" s="5"/>
      <c r="H129" s="5"/>
      <c r="I129" s="5"/>
      <c r="J129" s="279">
        <v>55.9</v>
      </c>
      <c r="K129" s="5">
        <f t="shared" si="7"/>
        <v>207.29999999999998</v>
      </c>
      <c r="L129" s="16"/>
      <c r="M129" s="186"/>
      <c r="N129" s="186"/>
      <c r="O129" s="186"/>
      <c r="P129" s="186"/>
      <c r="Q129" s="293">
        <f t="shared" si="12"/>
        <v>35217000</v>
      </c>
      <c r="R129" s="187">
        <f t="shared" si="9"/>
        <v>35217000</v>
      </c>
      <c r="S129" s="16" t="s">
        <v>261</v>
      </c>
      <c r="T129" s="16"/>
      <c r="U129" s="16"/>
      <c r="V129" s="216" t="s">
        <v>250</v>
      </c>
      <c r="W129" s="242" t="s">
        <v>254</v>
      </c>
      <c r="X129" s="251"/>
    </row>
    <row r="130" spans="1:24" s="218" customFormat="1">
      <c r="A130" s="648">
        <v>100</v>
      </c>
      <c r="B130" s="639" t="s">
        <v>107</v>
      </c>
      <c r="C130" s="196">
        <v>26</v>
      </c>
      <c r="D130" s="196">
        <v>74</v>
      </c>
      <c r="E130" s="16">
        <v>464.6</v>
      </c>
      <c r="F130" s="195">
        <v>129</v>
      </c>
      <c r="G130" s="195"/>
      <c r="H130" s="195"/>
      <c r="I130" s="195"/>
      <c r="J130" s="280">
        <v>129</v>
      </c>
      <c r="K130" s="16">
        <f t="shared" si="7"/>
        <v>335.6</v>
      </c>
      <c r="L130" s="16">
        <v>329</v>
      </c>
      <c r="M130" s="198"/>
      <c r="N130" s="198"/>
      <c r="O130" s="198"/>
      <c r="P130" s="198"/>
      <c r="Q130" s="313">
        <f t="shared" si="12"/>
        <v>81270000</v>
      </c>
      <c r="R130" s="199">
        <f t="shared" si="9"/>
        <v>81270000</v>
      </c>
      <c r="S130" s="16" t="s">
        <v>261</v>
      </c>
      <c r="T130" s="195" t="s">
        <v>209</v>
      </c>
      <c r="U130" s="195"/>
      <c r="V130" s="200" t="s">
        <v>241</v>
      </c>
      <c r="W130" s="209" t="s">
        <v>254</v>
      </c>
      <c r="X130" s="217"/>
    </row>
    <row r="131" spans="1:24" s="218" customFormat="1">
      <c r="A131" s="648"/>
      <c r="B131" s="639"/>
      <c r="C131" s="196">
        <v>26</v>
      </c>
      <c r="D131" s="196">
        <v>73</v>
      </c>
      <c r="E131" s="16">
        <v>492.8</v>
      </c>
      <c r="F131" s="195">
        <v>164.2</v>
      </c>
      <c r="G131" s="195">
        <v>30.9</v>
      </c>
      <c r="H131" s="195">
        <v>5.9</v>
      </c>
      <c r="I131" s="195"/>
      <c r="J131" s="280">
        <v>133.30000000000001</v>
      </c>
      <c r="K131" s="16">
        <f t="shared" si="7"/>
        <v>328.6</v>
      </c>
      <c r="L131" s="16">
        <v>340</v>
      </c>
      <c r="M131" s="198"/>
      <c r="N131" s="198"/>
      <c r="O131" s="198"/>
      <c r="P131" s="198"/>
      <c r="Q131" s="313">
        <f t="shared" si="12"/>
        <v>83979000</v>
      </c>
      <c r="R131" s="199">
        <f t="shared" si="9"/>
        <v>83979000</v>
      </c>
      <c r="S131" s="195" t="s">
        <v>253</v>
      </c>
      <c r="T131" s="195" t="s">
        <v>209</v>
      </c>
      <c r="U131" s="195"/>
      <c r="V131" s="200" t="s">
        <v>241</v>
      </c>
      <c r="W131" s="209" t="s">
        <v>254</v>
      </c>
      <c r="X131" s="217"/>
    </row>
    <row r="132" spans="1:24" s="13" customFormat="1">
      <c r="A132" s="10">
        <v>101</v>
      </c>
      <c r="B132" s="19" t="s">
        <v>149</v>
      </c>
      <c r="C132" s="9">
        <v>26</v>
      </c>
      <c r="D132" s="10">
        <v>72</v>
      </c>
      <c r="E132" s="16">
        <v>301.8</v>
      </c>
      <c r="F132" s="16">
        <v>164.8</v>
      </c>
      <c r="G132" s="16">
        <v>9</v>
      </c>
      <c r="H132" s="16"/>
      <c r="I132" s="16"/>
      <c r="J132" s="278">
        <v>155.80000000000001</v>
      </c>
      <c r="K132" s="16">
        <f t="shared" si="7"/>
        <v>137</v>
      </c>
      <c r="L132" s="16">
        <v>146</v>
      </c>
      <c r="M132" s="186"/>
      <c r="N132" s="186"/>
      <c r="O132" s="186"/>
      <c r="P132" s="186"/>
      <c r="Q132" s="293">
        <f t="shared" si="12"/>
        <v>98154000</v>
      </c>
      <c r="R132" s="187">
        <f t="shared" si="9"/>
        <v>98154000</v>
      </c>
      <c r="S132" s="16" t="s">
        <v>253</v>
      </c>
      <c r="T132" s="16" t="s">
        <v>209</v>
      </c>
      <c r="U132" s="16"/>
      <c r="V132" s="200" t="s">
        <v>241</v>
      </c>
      <c r="W132" s="243" t="s">
        <v>254</v>
      </c>
      <c r="X132" s="251"/>
    </row>
    <row r="133" spans="1:24" s="13" customFormat="1">
      <c r="A133" s="10">
        <v>102</v>
      </c>
      <c r="B133" s="258" t="s">
        <v>46</v>
      </c>
      <c r="C133" s="3">
        <v>26</v>
      </c>
      <c r="D133" s="3">
        <v>71</v>
      </c>
      <c r="E133" s="5">
        <v>172.9</v>
      </c>
      <c r="F133" s="5">
        <v>62.4</v>
      </c>
      <c r="G133" s="5">
        <v>0.8</v>
      </c>
      <c r="H133" s="5"/>
      <c r="I133" s="5"/>
      <c r="J133" s="279">
        <v>61.6</v>
      </c>
      <c r="K133" s="5">
        <f t="shared" si="7"/>
        <v>110.5</v>
      </c>
      <c r="L133" s="16">
        <v>167</v>
      </c>
      <c r="M133" s="186"/>
      <c r="N133" s="186"/>
      <c r="O133" s="186"/>
      <c r="P133" s="186"/>
      <c r="Q133" s="293">
        <f t="shared" si="12"/>
        <v>38808000</v>
      </c>
      <c r="R133" s="187">
        <f t="shared" si="9"/>
        <v>38808000</v>
      </c>
      <c r="S133" s="16" t="s">
        <v>253</v>
      </c>
      <c r="T133" s="16"/>
      <c r="U133" s="16"/>
      <c r="V133" s="216" t="s">
        <v>250</v>
      </c>
      <c r="W133" s="243" t="s">
        <v>254</v>
      </c>
      <c r="X133" s="251"/>
    </row>
    <row r="134" spans="1:24" s="315" customFormat="1">
      <c r="A134" s="210">
        <v>103</v>
      </c>
      <c r="B134" s="322" t="s">
        <v>119</v>
      </c>
      <c r="C134" s="318">
        <v>26</v>
      </c>
      <c r="D134" s="318">
        <v>70</v>
      </c>
      <c r="E134" s="222">
        <v>188.1</v>
      </c>
      <c r="F134" s="319">
        <v>37.4</v>
      </c>
      <c r="G134" s="319">
        <v>16.3</v>
      </c>
      <c r="H134" s="319"/>
      <c r="I134" s="319"/>
      <c r="J134" s="282">
        <v>21.1</v>
      </c>
      <c r="K134" s="222">
        <f>E134-F134</f>
        <v>150.69999999999999</v>
      </c>
      <c r="L134" s="223"/>
      <c r="M134" s="214"/>
      <c r="N134" s="214"/>
      <c r="O134" s="214"/>
      <c r="P134" s="214"/>
      <c r="Q134" s="313">
        <f t="shared" si="12"/>
        <v>13293000</v>
      </c>
      <c r="R134" s="215">
        <f t="shared" si="9"/>
        <v>13293000</v>
      </c>
      <c r="S134" s="213" t="s">
        <v>249</v>
      </c>
      <c r="T134" s="213"/>
      <c r="U134" s="213"/>
      <c r="V134" s="200" t="s">
        <v>241</v>
      </c>
      <c r="W134" s="242" t="s">
        <v>254</v>
      </c>
      <c r="X134" s="314"/>
    </row>
    <row r="135" spans="1:24" s="13" customFormat="1">
      <c r="A135" s="10">
        <v>104</v>
      </c>
      <c r="B135" s="4" t="s">
        <v>19</v>
      </c>
      <c r="C135" s="3">
        <v>26</v>
      </c>
      <c r="D135" s="3">
        <v>61</v>
      </c>
      <c r="E135" s="5">
        <v>220</v>
      </c>
      <c r="F135" s="5">
        <v>56.4</v>
      </c>
      <c r="G135" s="5"/>
      <c r="H135" s="5">
        <v>1.8</v>
      </c>
      <c r="I135" s="5"/>
      <c r="J135" s="279">
        <v>54.6</v>
      </c>
      <c r="K135" s="5">
        <f>E135-F135</f>
        <v>163.6</v>
      </c>
      <c r="L135" s="16"/>
      <c r="M135" s="186"/>
      <c r="N135" s="186"/>
      <c r="O135" s="186"/>
      <c r="P135" s="186"/>
      <c r="Q135" s="293">
        <f t="shared" si="12"/>
        <v>34398000</v>
      </c>
      <c r="R135" s="187">
        <f t="shared" si="9"/>
        <v>34398000</v>
      </c>
      <c r="S135" s="16" t="s">
        <v>253</v>
      </c>
      <c r="T135" s="16"/>
      <c r="U135" s="16"/>
      <c r="V135" s="216" t="s">
        <v>250</v>
      </c>
      <c r="W135" s="243" t="s">
        <v>254</v>
      </c>
      <c r="X135" s="251"/>
    </row>
    <row r="136" spans="1:24" s="13" customFormat="1">
      <c r="A136" s="10">
        <v>105</v>
      </c>
      <c r="B136" s="258" t="s">
        <v>118</v>
      </c>
      <c r="C136" s="3">
        <v>26</v>
      </c>
      <c r="D136" s="3">
        <v>62</v>
      </c>
      <c r="E136" s="5">
        <v>210.8</v>
      </c>
      <c r="F136" s="5">
        <v>47</v>
      </c>
      <c r="G136" s="5">
        <v>3.2</v>
      </c>
      <c r="H136" s="5"/>
      <c r="I136" s="5"/>
      <c r="J136" s="279">
        <v>43.8</v>
      </c>
      <c r="K136" s="5">
        <f t="shared" si="7"/>
        <v>163.80000000000001</v>
      </c>
      <c r="L136" s="16"/>
      <c r="M136" s="186"/>
      <c r="N136" s="186"/>
      <c r="O136" s="186"/>
      <c r="P136" s="186"/>
      <c r="Q136" s="293">
        <f t="shared" si="12"/>
        <v>27593999.999999996</v>
      </c>
      <c r="R136" s="187">
        <f t="shared" si="9"/>
        <v>27593999.999999996</v>
      </c>
      <c r="S136" s="16" t="s">
        <v>253</v>
      </c>
      <c r="T136" s="16" t="s">
        <v>209</v>
      </c>
      <c r="U136" s="16"/>
      <c r="V136" s="200" t="s">
        <v>241</v>
      </c>
      <c r="W136" s="243"/>
      <c r="X136" s="251"/>
    </row>
    <row r="137" spans="1:24" s="202" customFormat="1">
      <c r="A137" s="648">
        <v>106</v>
      </c>
      <c r="B137" s="639" t="s">
        <v>35</v>
      </c>
      <c r="C137" s="206">
        <v>26</v>
      </c>
      <c r="D137" s="206">
        <v>63</v>
      </c>
      <c r="E137" s="5">
        <v>475.2</v>
      </c>
      <c r="F137" s="204">
        <v>114.9</v>
      </c>
      <c r="G137" s="204">
        <v>17.7</v>
      </c>
      <c r="H137" s="204"/>
      <c r="I137" s="204"/>
      <c r="J137" s="282">
        <v>97.2</v>
      </c>
      <c r="K137" s="5">
        <f t="shared" si="7"/>
        <v>360.29999999999995</v>
      </c>
      <c r="L137" s="16"/>
      <c r="M137" s="198"/>
      <c r="N137" s="198"/>
      <c r="O137" s="198"/>
      <c r="P137" s="198"/>
      <c r="Q137" s="313">
        <f t="shared" si="12"/>
        <v>61236000.000000007</v>
      </c>
      <c r="R137" s="199">
        <f t="shared" si="9"/>
        <v>61236000.000000007</v>
      </c>
      <c r="S137" s="195" t="s">
        <v>253</v>
      </c>
      <c r="T137" s="195" t="s">
        <v>209</v>
      </c>
      <c r="U137" s="195"/>
      <c r="V137" s="200" t="s">
        <v>241</v>
      </c>
      <c r="W137" s="209" t="s">
        <v>254</v>
      </c>
      <c r="X137" s="201"/>
    </row>
    <row r="138" spans="1:24">
      <c r="A138" s="558"/>
      <c r="B138" s="626"/>
      <c r="C138" s="27">
        <v>26</v>
      </c>
      <c r="D138" s="29">
        <v>42</v>
      </c>
      <c r="E138" s="25"/>
      <c r="F138" s="25"/>
      <c r="G138" s="25"/>
      <c r="H138" s="25"/>
      <c r="I138" s="25"/>
      <c r="J138" s="278"/>
      <c r="K138" s="25">
        <f t="shared" si="7"/>
        <v>0</v>
      </c>
      <c r="L138" s="25"/>
      <c r="M138" s="185"/>
      <c r="N138" s="185"/>
      <c r="O138" s="185"/>
      <c r="P138" s="185"/>
      <c r="Q138" s="293"/>
      <c r="R138" s="184">
        <f t="shared" si="9"/>
        <v>0</v>
      </c>
      <c r="S138" s="25"/>
      <c r="T138" s="25"/>
      <c r="U138" s="25"/>
      <c r="V138" s="216" t="s">
        <v>260</v>
      </c>
      <c r="W138" s="181"/>
      <c r="X138" s="179"/>
    </row>
    <row r="139" spans="1:24">
      <c r="A139" s="29">
        <v>107</v>
      </c>
      <c r="B139" s="33" t="s">
        <v>259</v>
      </c>
      <c r="C139" s="27">
        <v>26</v>
      </c>
      <c r="D139" s="29">
        <v>112</v>
      </c>
      <c r="E139" s="25"/>
      <c r="F139" s="25"/>
      <c r="G139" s="25"/>
      <c r="H139" s="25"/>
      <c r="I139" s="25"/>
      <c r="J139" s="278"/>
      <c r="K139" s="25">
        <f t="shared" ref="K139:K170" si="13">E139-F139</f>
        <v>0</v>
      </c>
      <c r="L139" s="25"/>
      <c r="M139" s="185"/>
      <c r="N139" s="185"/>
      <c r="O139" s="185"/>
      <c r="P139" s="185"/>
      <c r="Q139" s="293"/>
      <c r="R139" s="184">
        <f t="shared" si="9"/>
        <v>0</v>
      </c>
      <c r="S139" s="25"/>
      <c r="T139" s="25"/>
      <c r="U139" s="25"/>
      <c r="V139" s="49"/>
      <c r="W139" s="181"/>
      <c r="X139" s="179"/>
    </row>
    <row r="140" spans="1:24" s="315" customFormat="1">
      <c r="A140" s="210">
        <v>108</v>
      </c>
      <c r="B140" s="322" t="s">
        <v>116</v>
      </c>
      <c r="C140" s="318">
        <v>26</v>
      </c>
      <c r="D140" s="318">
        <v>64</v>
      </c>
      <c r="E140" s="222">
        <v>231.2</v>
      </c>
      <c r="F140" s="319">
        <v>51.2</v>
      </c>
      <c r="G140" s="319">
        <v>10.5</v>
      </c>
      <c r="H140" s="319"/>
      <c r="I140" s="319"/>
      <c r="J140" s="282">
        <v>40.700000000000003</v>
      </c>
      <c r="K140" s="222">
        <f>E140-F140</f>
        <v>180</v>
      </c>
      <c r="L140" s="223"/>
      <c r="M140" s="214"/>
      <c r="N140" s="214"/>
      <c r="O140" s="214"/>
      <c r="P140" s="214"/>
      <c r="Q140" s="313">
        <f t="shared" si="12"/>
        <v>25641000</v>
      </c>
      <c r="R140" s="215">
        <f t="shared" si="9"/>
        <v>25641000</v>
      </c>
      <c r="S140" s="213" t="s">
        <v>249</v>
      </c>
      <c r="T140" s="213"/>
      <c r="U140" s="213"/>
      <c r="V140" s="216" t="s">
        <v>250</v>
      </c>
      <c r="W140" s="242" t="s">
        <v>254</v>
      </c>
      <c r="X140" s="314"/>
    </row>
    <row r="141" spans="1:24" s="202" customFormat="1">
      <c r="A141" s="196">
        <v>109</v>
      </c>
      <c r="B141" s="205" t="s">
        <v>115</v>
      </c>
      <c r="C141" s="206">
        <v>26</v>
      </c>
      <c r="D141" s="206">
        <v>65</v>
      </c>
      <c r="E141" s="5">
        <v>242.7</v>
      </c>
      <c r="F141" s="204">
        <v>55.1</v>
      </c>
      <c r="G141" s="204">
        <v>5</v>
      </c>
      <c r="H141" s="204"/>
      <c r="I141" s="204"/>
      <c r="J141" s="282">
        <v>50.1</v>
      </c>
      <c r="K141" s="5">
        <f>E141-F141</f>
        <v>187.6</v>
      </c>
      <c r="L141" s="16"/>
      <c r="M141" s="198"/>
      <c r="N141" s="198"/>
      <c r="O141" s="198"/>
      <c r="P141" s="198"/>
      <c r="Q141" s="313">
        <f t="shared" si="12"/>
        <v>31563000.000000004</v>
      </c>
      <c r="R141" s="199">
        <f t="shared" si="9"/>
        <v>31563000.000000004</v>
      </c>
      <c r="S141" s="195" t="s">
        <v>253</v>
      </c>
      <c r="T141" s="195" t="s">
        <v>209</v>
      </c>
      <c r="U141" s="195"/>
      <c r="V141" s="200" t="s">
        <v>241</v>
      </c>
      <c r="W141" s="209" t="s">
        <v>254</v>
      </c>
      <c r="X141" s="201"/>
    </row>
    <row r="142" spans="1:24" s="202" customFormat="1">
      <c r="A142" s="196">
        <v>110</v>
      </c>
      <c r="B142" s="205" t="s">
        <v>34</v>
      </c>
      <c r="C142" s="206">
        <v>26</v>
      </c>
      <c r="D142" s="206">
        <v>67</v>
      </c>
      <c r="E142" s="204">
        <v>225.5</v>
      </c>
      <c r="F142" s="204">
        <v>47</v>
      </c>
      <c r="G142" s="204">
        <v>6</v>
      </c>
      <c r="H142" s="204"/>
      <c r="I142" s="204"/>
      <c r="J142" s="282">
        <v>41</v>
      </c>
      <c r="K142" s="204">
        <f t="shared" si="13"/>
        <v>178.5</v>
      </c>
      <c r="L142" s="195"/>
      <c r="M142" s="198"/>
      <c r="N142" s="198"/>
      <c r="O142" s="198"/>
      <c r="P142" s="198"/>
      <c r="Q142" s="293">
        <f t="shared" si="12"/>
        <v>25830000</v>
      </c>
      <c r="R142" s="199">
        <f>M142+O142+P142+Q142+N142</f>
        <v>25830000</v>
      </c>
      <c r="S142" s="195" t="s">
        <v>243</v>
      </c>
      <c r="T142" s="195" t="s">
        <v>209</v>
      </c>
      <c r="U142" s="195"/>
      <c r="V142" s="200" t="s">
        <v>241</v>
      </c>
      <c r="W142" s="209"/>
      <c r="X142" s="201"/>
    </row>
    <row r="143" spans="1:24" s="202" customFormat="1">
      <c r="A143" s="196">
        <v>111</v>
      </c>
      <c r="B143" s="205" t="s">
        <v>37</v>
      </c>
      <c r="C143" s="206">
        <v>26</v>
      </c>
      <c r="D143" s="206">
        <v>68</v>
      </c>
      <c r="E143" s="204">
        <v>202.8</v>
      </c>
      <c r="F143" s="204">
        <v>41.5</v>
      </c>
      <c r="G143" s="204">
        <v>5.7</v>
      </c>
      <c r="H143" s="204"/>
      <c r="I143" s="204"/>
      <c r="J143" s="282">
        <v>35.799999999999997</v>
      </c>
      <c r="K143" s="204">
        <f t="shared" si="13"/>
        <v>161.30000000000001</v>
      </c>
      <c r="L143" s="195"/>
      <c r="M143" s="198"/>
      <c r="N143" s="198"/>
      <c r="O143" s="198"/>
      <c r="P143" s="198"/>
      <c r="Q143" s="293">
        <f t="shared" si="12"/>
        <v>22554000</v>
      </c>
      <c r="R143" s="199">
        <f>M143+O143+P143+Q143+N143</f>
        <v>22554000</v>
      </c>
      <c r="S143" s="195" t="s">
        <v>243</v>
      </c>
      <c r="T143" s="195" t="s">
        <v>209</v>
      </c>
      <c r="U143" s="195"/>
      <c r="V143" s="200" t="s">
        <v>241</v>
      </c>
      <c r="W143" s="209"/>
      <c r="X143" s="201"/>
    </row>
    <row r="144" spans="1:24" s="202" customFormat="1">
      <c r="A144" s="196">
        <v>112</v>
      </c>
      <c r="B144" s="205" t="s">
        <v>21</v>
      </c>
      <c r="C144" s="206">
        <v>26</v>
      </c>
      <c r="D144" s="206">
        <v>69</v>
      </c>
      <c r="E144" s="204">
        <v>199.7</v>
      </c>
      <c r="F144" s="204">
        <v>39.9</v>
      </c>
      <c r="G144" s="204">
        <v>7.2</v>
      </c>
      <c r="H144" s="204"/>
      <c r="I144" s="204"/>
      <c r="J144" s="282">
        <v>32.700000000000003</v>
      </c>
      <c r="K144" s="204">
        <f t="shared" si="13"/>
        <v>159.79999999999998</v>
      </c>
      <c r="L144" s="195"/>
      <c r="M144" s="198"/>
      <c r="N144" s="198"/>
      <c r="O144" s="198"/>
      <c r="P144" s="198"/>
      <c r="Q144" s="293">
        <f t="shared" si="12"/>
        <v>20601000</v>
      </c>
      <c r="R144" s="199">
        <f t="shared" ref="R144:R170" si="14">M144+O144+P144+Q144+N144</f>
        <v>20601000</v>
      </c>
      <c r="S144" s="195" t="s">
        <v>243</v>
      </c>
      <c r="T144" s="195" t="s">
        <v>209</v>
      </c>
      <c r="U144" s="195"/>
      <c r="V144" s="200" t="s">
        <v>241</v>
      </c>
      <c r="W144" s="209"/>
      <c r="X144" s="201"/>
    </row>
    <row r="145" spans="1:24" s="218" customFormat="1" ht="31.2">
      <c r="A145" s="196">
        <v>113</v>
      </c>
      <c r="B145" s="197" t="s">
        <v>255</v>
      </c>
      <c r="C145" s="196">
        <v>26</v>
      </c>
      <c r="D145" s="196">
        <v>51</v>
      </c>
      <c r="E145" s="16"/>
      <c r="F145" s="195">
        <v>95.1</v>
      </c>
      <c r="G145" s="195">
        <v>25.9</v>
      </c>
      <c r="H145" s="195"/>
      <c r="I145" s="195"/>
      <c r="J145" s="280">
        <v>69.2</v>
      </c>
      <c r="K145" s="16">
        <f t="shared" si="13"/>
        <v>-95.1</v>
      </c>
      <c r="L145" s="16"/>
      <c r="M145" s="198"/>
      <c r="N145" s="198"/>
      <c r="O145" s="198"/>
      <c r="P145" s="198"/>
      <c r="Q145" s="313">
        <f t="shared" si="12"/>
        <v>43596000.000000007</v>
      </c>
      <c r="R145" s="199">
        <f t="shared" si="14"/>
        <v>43596000.000000007</v>
      </c>
      <c r="S145" s="195" t="s">
        <v>253</v>
      </c>
      <c r="T145" s="195" t="s">
        <v>209</v>
      </c>
      <c r="U145" s="195"/>
      <c r="V145" s="200" t="s">
        <v>241</v>
      </c>
      <c r="W145" s="209" t="s">
        <v>254</v>
      </c>
      <c r="X145" s="217"/>
    </row>
    <row r="146" spans="1:24" s="315" customFormat="1">
      <c r="A146" s="210">
        <v>114</v>
      </c>
      <c r="B146" s="320" t="s">
        <v>22</v>
      </c>
      <c r="C146" s="318">
        <v>26</v>
      </c>
      <c r="D146" s="318">
        <v>50</v>
      </c>
      <c r="E146" s="319">
        <v>440.2</v>
      </c>
      <c r="F146" s="319">
        <v>79.2</v>
      </c>
      <c r="G146" s="319">
        <v>8.1999999999999993</v>
      </c>
      <c r="H146" s="319"/>
      <c r="I146" s="319"/>
      <c r="J146" s="282">
        <v>71</v>
      </c>
      <c r="K146" s="319">
        <f>E146-F146</f>
        <v>361</v>
      </c>
      <c r="L146" s="213"/>
      <c r="M146" s="214"/>
      <c r="N146" s="214"/>
      <c r="O146" s="214"/>
      <c r="P146" s="214"/>
      <c r="Q146" s="313">
        <f t="shared" si="12"/>
        <v>44730000</v>
      </c>
      <c r="R146" s="215">
        <f t="shared" si="14"/>
        <v>44730000</v>
      </c>
      <c r="S146" s="213" t="s">
        <v>249</v>
      </c>
      <c r="T146" s="213"/>
      <c r="U146" s="213"/>
      <c r="V146" s="200" t="s">
        <v>250</v>
      </c>
      <c r="W146" s="242"/>
      <c r="X146" s="314"/>
    </row>
    <row r="147" spans="1:24" s="13" customFormat="1">
      <c r="A147" s="10">
        <v>115</v>
      </c>
      <c r="B147" s="19" t="s">
        <v>23</v>
      </c>
      <c r="C147" s="9">
        <v>26</v>
      </c>
      <c r="D147" s="10">
        <v>49</v>
      </c>
      <c r="E147" s="16">
        <v>385.7</v>
      </c>
      <c r="F147" s="16">
        <v>58.7</v>
      </c>
      <c r="G147" s="16"/>
      <c r="H147" s="16">
        <v>7.4</v>
      </c>
      <c r="I147" s="16"/>
      <c r="J147" s="278">
        <v>51.3</v>
      </c>
      <c r="K147" s="16">
        <f t="shared" si="13"/>
        <v>327</v>
      </c>
      <c r="L147" s="16"/>
      <c r="M147" s="186"/>
      <c r="N147" s="186"/>
      <c r="O147" s="186"/>
      <c r="P147" s="186"/>
      <c r="Q147" s="293">
        <f t="shared" si="12"/>
        <v>32318999.999999996</v>
      </c>
      <c r="R147" s="187">
        <f t="shared" si="14"/>
        <v>32318999.999999996</v>
      </c>
      <c r="S147" s="16" t="s">
        <v>253</v>
      </c>
      <c r="T147" s="16"/>
      <c r="U147" s="16"/>
      <c r="V147" s="200" t="s">
        <v>250</v>
      </c>
      <c r="W147" s="243" t="s">
        <v>254</v>
      </c>
      <c r="X147" s="251"/>
    </row>
    <row r="148" spans="1:24" s="13" customFormat="1">
      <c r="A148" s="10">
        <v>116</v>
      </c>
      <c r="B148" s="4" t="s">
        <v>114</v>
      </c>
      <c r="C148" s="3">
        <v>26</v>
      </c>
      <c r="D148" s="3">
        <v>48</v>
      </c>
      <c r="E148" s="5">
        <v>483.6</v>
      </c>
      <c r="F148" s="5">
        <v>65.7</v>
      </c>
      <c r="G148" s="5">
        <v>8.5</v>
      </c>
      <c r="H148" s="5"/>
      <c r="I148" s="5"/>
      <c r="J148" s="279">
        <v>57.2</v>
      </c>
      <c r="K148" s="5">
        <f t="shared" si="13"/>
        <v>417.90000000000003</v>
      </c>
      <c r="L148" s="16"/>
      <c r="M148" s="186"/>
      <c r="N148" s="186"/>
      <c r="O148" s="186"/>
      <c r="P148" s="186"/>
      <c r="Q148" s="293">
        <f t="shared" si="12"/>
        <v>36036000.000000007</v>
      </c>
      <c r="R148" s="187">
        <f t="shared" si="14"/>
        <v>36036000.000000007</v>
      </c>
      <c r="S148" s="16" t="s">
        <v>253</v>
      </c>
      <c r="T148" s="16"/>
      <c r="U148" s="16"/>
      <c r="V148" s="200" t="s">
        <v>250</v>
      </c>
      <c r="W148" s="243" t="s">
        <v>254</v>
      </c>
      <c r="X148" s="251"/>
    </row>
    <row r="149" spans="1:24" s="202" customFormat="1">
      <c r="A149" s="648">
        <v>117</v>
      </c>
      <c r="B149" s="205" t="s">
        <v>150</v>
      </c>
      <c r="C149" s="203">
        <v>26</v>
      </c>
      <c r="D149" s="196">
        <v>17</v>
      </c>
      <c r="E149" s="16">
        <v>645.9</v>
      </c>
      <c r="F149" s="195">
        <v>54</v>
      </c>
      <c r="G149" s="195">
        <v>8</v>
      </c>
      <c r="H149" s="195"/>
      <c r="I149" s="195"/>
      <c r="J149" s="195">
        <v>46</v>
      </c>
      <c r="K149" s="16">
        <f t="shared" si="13"/>
        <v>591.9</v>
      </c>
      <c r="L149" s="16">
        <v>599</v>
      </c>
      <c r="M149" s="198"/>
      <c r="N149" s="198"/>
      <c r="O149" s="198"/>
      <c r="P149" s="198"/>
      <c r="Q149" s="198">
        <f t="shared" si="12"/>
        <v>28980000</v>
      </c>
      <c r="R149" s="199">
        <f t="shared" si="14"/>
        <v>28980000</v>
      </c>
      <c r="S149" s="195" t="s">
        <v>253</v>
      </c>
      <c r="T149" s="195"/>
      <c r="U149" s="195"/>
      <c r="V149" s="200" t="s">
        <v>250</v>
      </c>
      <c r="W149" s="209" t="s">
        <v>254</v>
      </c>
      <c r="X149" s="201"/>
    </row>
    <row r="150" spans="1:24" s="13" customFormat="1">
      <c r="A150" s="558"/>
      <c r="B150" s="4"/>
      <c r="C150" s="9">
        <v>26</v>
      </c>
      <c r="D150" s="10">
        <v>47</v>
      </c>
      <c r="E150" s="16">
        <v>1656.2</v>
      </c>
      <c r="F150" s="16">
        <v>42.3</v>
      </c>
      <c r="G150" s="16">
        <v>8.5</v>
      </c>
      <c r="H150" s="16"/>
      <c r="I150" s="16"/>
      <c r="J150" s="278">
        <v>33.799999999999997</v>
      </c>
      <c r="K150" s="16">
        <f t="shared" si="13"/>
        <v>1613.9</v>
      </c>
      <c r="L150" s="16">
        <v>301</v>
      </c>
      <c r="M150" s="186"/>
      <c r="N150" s="186"/>
      <c r="O150" s="186"/>
      <c r="P150" s="186"/>
      <c r="Q150" s="293">
        <f t="shared" si="12"/>
        <v>21294000</v>
      </c>
      <c r="R150" s="187">
        <f t="shared" si="14"/>
        <v>21294000</v>
      </c>
      <c r="S150" s="16"/>
      <c r="T150" s="16"/>
      <c r="U150" s="16"/>
      <c r="V150" s="200" t="s">
        <v>250</v>
      </c>
      <c r="W150" s="243"/>
      <c r="X150" s="251"/>
    </row>
    <row r="151" spans="1:24" s="13" customFormat="1">
      <c r="A151" s="10">
        <v>118</v>
      </c>
      <c r="B151" s="4" t="s">
        <v>110</v>
      </c>
      <c r="C151" s="9">
        <v>26</v>
      </c>
      <c r="D151" s="10">
        <v>46</v>
      </c>
      <c r="E151" s="16"/>
      <c r="F151" s="16">
        <v>100.4</v>
      </c>
      <c r="G151" s="16">
        <v>100.4</v>
      </c>
      <c r="H151" s="16"/>
      <c r="I151" s="16"/>
      <c r="J151" s="278"/>
      <c r="K151" s="16">
        <f t="shared" si="13"/>
        <v>-100.4</v>
      </c>
      <c r="L151" s="16"/>
      <c r="M151" s="186"/>
      <c r="N151" s="186"/>
      <c r="O151" s="186"/>
      <c r="P151" s="186"/>
      <c r="Q151" s="293"/>
      <c r="R151" s="187">
        <f t="shared" si="14"/>
        <v>0</v>
      </c>
      <c r="S151" s="16" t="s">
        <v>258</v>
      </c>
      <c r="T151" s="16" t="s">
        <v>209</v>
      </c>
      <c r="U151" s="16"/>
      <c r="V151" s="200" t="s">
        <v>241</v>
      </c>
      <c r="W151" s="243"/>
      <c r="X151" s="251"/>
    </row>
    <row r="152" spans="1:24" s="202" customFormat="1">
      <c r="A152" s="196">
        <v>119</v>
      </c>
      <c r="B152" s="205" t="s">
        <v>33</v>
      </c>
      <c r="C152" s="206">
        <v>26</v>
      </c>
      <c r="D152" s="206">
        <v>45</v>
      </c>
      <c r="E152" s="5">
        <v>501</v>
      </c>
      <c r="F152" s="204">
        <v>117.6</v>
      </c>
      <c r="G152" s="204">
        <v>117.6</v>
      </c>
      <c r="H152" s="204"/>
      <c r="I152" s="204"/>
      <c r="J152" s="282"/>
      <c r="K152" s="5">
        <v>0</v>
      </c>
      <c r="L152" s="16"/>
      <c r="M152" s="198"/>
      <c r="N152" s="198"/>
      <c r="O152" s="198"/>
      <c r="P152" s="198"/>
      <c r="Q152" s="313"/>
      <c r="R152" s="199">
        <f t="shared" si="14"/>
        <v>0</v>
      </c>
      <c r="S152" s="195" t="s">
        <v>253</v>
      </c>
      <c r="T152" s="195" t="s">
        <v>209</v>
      </c>
      <c r="U152" s="195"/>
      <c r="V152" s="200" t="s">
        <v>241</v>
      </c>
      <c r="W152" s="209"/>
      <c r="X152" s="201"/>
    </row>
    <row r="153" spans="1:24" s="202" customFormat="1">
      <c r="A153" s="196">
        <v>120</v>
      </c>
      <c r="B153" s="205" t="s">
        <v>44</v>
      </c>
      <c r="C153" s="206">
        <v>26</v>
      </c>
      <c r="D153" s="206">
        <v>44</v>
      </c>
      <c r="E153" s="204">
        <v>459.9</v>
      </c>
      <c r="F153" s="204">
        <v>113.6</v>
      </c>
      <c r="G153" s="204">
        <v>113.6</v>
      </c>
      <c r="H153" s="204"/>
      <c r="I153" s="204"/>
      <c r="J153" s="282"/>
      <c r="K153" s="204">
        <f t="shared" si="13"/>
        <v>346.29999999999995</v>
      </c>
      <c r="L153" s="195">
        <v>200.9</v>
      </c>
      <c r="M153" s="198"/>
      <c r="N153" s="198"/>
      <c r="O153" s="198"/>
      <c r="P153" s="198"/>
      <c r="Q153" s="293"/>
      <c r="R153" s="199">
        <f t="shared" si="14"/>
        <v>0</v>
      </c>
      <c r="S153" s="195" t="s">
        <v>243</v>
      </c>
      <c r="T153" s="195" t="s">
        <v>209</v>
      </c>
      <c r="U153" s="195"/>
      <c r="V153" s="200" t="s">
        <v>241</v>
      </c>
      <c r="W153" s="209"/>
      <c r="X153" s="201" t="s">
        <v>160</v>
      </c>
    </row>
    <row r="154" spans="1:24" s="315" customFormat="1">
      <c r="A154" s="210">
        <v>121</v>
      </c>
      <c r="B154" s="320" t="s">
        <v>36</v>
      </c>
      <c r="C154" s="318">
        <v>26</v>
      </c>
      <c r="D154" s="318">
        <v>43</v>
      </c>
      <c r="E154" s="222">
        <v>413.1</v>
      </c>
      <c r="F154" s="319">
        <v>96.4</v>
      </c>
      <c r="G154" s="319">
        <v>54.4</v>
      </c>
      <c r="H154" s="319">
        <v>42</v>
      </c>
      <c r="I154" s="319"/>
      <c r="J154" s="282"/>
      <c r="K154" s="222">
        <f>E154-F154</f>
        <v>316.70000000000005</v>
      </c>
      <c r="L154" s="223"/>
      <c r="M154" s="214"/>
      <c r="N154" s="214"/>
      <c r="O154" s="214"/>
      <c r="P154" s="214"/>
      <c r="Q154" s="313"/>
      <c r="R154" s="215">
        <f t="shared" si="14"/>
        <v>0</v>
      </c>
      <c r="S154" s="213" t="s">
        <v>249</v>
      </c>
      <c r="T154" s="213"/>
      <c r="U154" s="213"/>
      <c r="V154" s="216" t="s">
        <v>250</v>
      </c>
      <c r="W154" s="242" t="s">
        <v>254</v>
      </c>
      <c r="X154" s="314"/>
    </row>
    <row r="155" spans="1:24" s="13" customFormat="1">
      <c r="A155" s="10">
        <v>122</v>
      </c>
      <c r="B155" s="4" t="s">
        <v>111</v>
      </c>
      <c r="C155" s="9">
        <v>26</v>
      </c>
      <c r="D155" s="10">
        <v>41</v>
      </c>
      <c r="E155" s="16"/>
      <c r="F155" s="16">
        <v>186.1</v>
      </c>
      <c r="G155" s="16">
        <v>116.9</v>
      </c>
      <c r="H155" s="16"/>
      <c r="I155" s="16"/>
      <c r="J155" s="278">
        <v>69.2</v>
      </c>
      <c r="K155" s="16">
        <f t="shared" si="13"/>
        <v>-186.1</v>
      </c>
      <c r="L155" s="16"/>
      <c r="M155" s="186"/>
      <c r="N155" s="186"/>
      <c r="O155" s="186"/>
      <c r="P155" s="186"/>
      <c r="Q155" s="293">
        <f t="shared" si="12"/>
        <v>43596000.000000007</v>
      </c>
      <c r="R155" s="187">
        <f t="shared" si="14"/>
        <v>43596000.000000007</v>
      </c>
      <c r="S155" s="16" t="s">
        <v>258</v>
      </c>
      <c r="T155" s="16" t="s">
        <v>209</v>
      </c>
      <c r="U155" s="16"/>
      <c r="V155" s="200" t="s">
        <v>241</v>
      </c>
      <c r="W155" s="243" t="s">
        <v>254</v>
      </c>
      <c r="X155" s="251"/>
    </row>
    <row r="156" spans="1:24" s="13" customFormat="1">
      <c r="A156" s="10">
        <v>123</v>
      </c>
      <c r="B156" s="4" t="s">
        <v>112</v>
      </c>
      <c r="C156" s="9">
        <v>26</v>
      </c>
      <c r="D156" s="10">
        <v>40</v>
      </c>
      <c r="E156" s="16"/>
      <c r="F156" s="16">
        <v>151.9</v>
      </c>
      <c r="G156" s="16">
        <v>144.1</v>
      </c>
      <c r="H156" s="16"/>
      <c r="I156" s="16"/>
      <c r="J156" s="278">
        <v>7.8</v>
      </c>
      <c r="K156" s="16">
        <f t="shared" si="13"/>
        <v>-151.9</v>
      </c>
      <c r="L156" s="16"/>
      <c r="M156" s="186"/>
      <c r="N156" s="186"/>
      <c r="O156" s="186"/>
      <c r="P156" s="186"/>
      <c r="Q156" s="293">
        <f t="shared" si="12"/>
        <v>4914000</v>
      </c>
      <c r="R156" s="187">
        <f t="shared" si="14"/>
        <v>4914000</v>
      </c>
      <c r="S156" s="16" t="s">
        <v>258</v>
      </c>
      <c r="T156" s="16"/>
      <c r="U156" s="16"/>
      <c r="V156" s="200" t="s">
        <v>241</v>
      </c>
      <c r="W156" s="243" t="s">
        <v>254</v>
      </c>
      <c r="X156" s="251"/>
    </row>
    <row r="157" spans="1:24" s="315" customFormat="1">
      <c r="A157" s="210">
        <v>124</v>
      </c>
      <c r="B157" s="320" t="s">
        <v>151</v>
      </c>
      <c r="C157" s="212">
        <v>26</v>
      </c>
      <c r="D157" s="210">
        <v>39</v>
      </c>
      <c r="E157" s="223">
        <v>359.8</v>
      </c>
      <c r="F157" s="213">
        <v>111.3</v>
      </c>
      <c r="G157" s="213">
        <v>15.6</v>
      </c>
      <c r="H157" s="213"/>
      <c r="I157" s="213"/>
      <c r="J157" s="280">
        <v>95.7</v>
      </c>
      <c r="K157" s="223">
        <f t="shared" si="13"/>
        <v>248.5</v>
      </c>
      <c r="L157" s="223">
        <v>236</v>
      </c>
      <c r="M157" s="214"/>
      <c r="N157" s="214"/>
      <c r="O157" s="214"/>
      <c r="P157" s="214"/>
      <c r="Q157" s="313">
        <f t="shared" si="12"/>
        <v>60291000.000000007</v>
      </c>
      <c r="R157" s="215">
        <f t="shared" si="14"/>
        <v>60291000.000000007</v>
      </c>
      <c r="S157" s="213" t="s">
        <v>249</v>
      </c>
      <c r="T157" s="213"/>
      <c r="U157" s="213"/>
      <c r="V157" s="216" t="s">
        <v>250</v>
      </c>
      <c r="W157" s="242" t="s">
        <v>254</v>
      </c>
      <c r="X157" s="314"/>
    </row>
    <row r="158" spans="1:24" s="315" customFormat="1">
      <c r="A158" s="210">
        <v>125</v>
      </c>
      <c r="B158" s="320" t="s">
        <v>152</v>
      </c>
      <c r="C158" s="212">
        <v>26</v>
      </c>
      <c r="D158" s="210">
        <v>38</v>
      </c>
      <c r="E158" s="223">
        <v>315.8</v>
      </c>
      <c r="F158" s="213">
        <v>95.7</v>
      </c>
      <c r="G158" s="213">
        <v>13.6</v>
      </c>
      <c r="H158" s="213"/>
      <c r="I158" s="213"/>
      <c r="J158" s="280">
        <v>82.1</v>
      </c>
      <c r="K158" s="223">
        <f t="shared" si="13"/>
        <v>220.10000000000002</v>
      </c>
      <c r="L158" s="223">
        <v>118.7</v>
      </c>
      <c r="M158" s="214"/>
      <c r="N158" s="214"/>
      <c r="O158" s="214"/>
      <c r="P158" s="214"/>
      <c r="Q158" s="313">
        <f t="shared" si="12"/>
        <v>51723000</v>
      </c>
      <c r="R158" s="215">
        <f t="shared" si="14"/>
        <v>51723000</v>
      </c>
      <c r="S158" s="213" t="s">
        <v>249</v>
      </c>
      <c r="T158" s="213"/>
      <c r="U158" s="213"/>
      <c r="V158" s="216" t="s">
        <v>250</v>
      </c>
      <c r="W158" s="242" t="s">
        <v>254</v>
      </c>
      <c r="X158" s="314"/>
    </row>
    <row r="159" spans="1:24" s="13" customFormat="1">
      <c r="A159" s="10">
        <v>126</v>
      </c>
      <c r="B159" s="4" t="s">
        <v>153</v>
      </c>
      <c r="C159" s="9">
        <v>26</v>
      </c>
      <c r="D159" s="10">
        <v>37</v>
      </c>
      <c r="E159" s="16">
        <v>319.8</v>
      </c>
      <c r="F159" s="16">
        <v>105.9</v>
      </c>
      <c r="G159" s="16"/>
      <c r="H159" s="16"/>
      <c r="I159" s="16"/>
      <c r="J159" s="278">
        <v>105.9</v>
      </c>
      <c r="K159" s="16">
        <f t="shared" si="13"/>
        <v>213.9</v>
      </c>
      <c r="L159" s="16">
        <v>204</v>
      </c>
      <c r="M159" s="186"/>
      <c r="N159" s="186"/>
      <c r="O159" s="186"/>
      <c r="P159" s="186"/>
      <c r="Q159" s="293">
        <f t="shared" si="12"/>
        <v>66717000.000000007</v>
      </c>
      <c r="R159" s="187">
        <f t="shared" si="14"/>
        <v>66717000.000000007</v>
      </c>
      <c r="S159" s="16" t="s">
        <v>261</v>
      </c>
      <c r="T159" s="16"/>
      <c r="U159" s="16"/>
      <c r="V159" s="216" t="s">
        <v>250</v>
      </c>
      <c r="W159" s="243" t="s">
        <v>254</v>
      </c>
      <c r="X159" s="251"/>
    </row>
    <row r="160" spans="1:24" s="13" customFormat="1">
      <c r="A160" s="10">
        <v>127</v>
      </c>
      <c r="B160" s="4" t="s">
        <v>24</v>
      </c>
      <c r="C160" s="3">
        <v>26</v>
      </c>
      <c r="D160" s="3">
        <v>36</v>
      </c>
      <c r="E160" s="5">
        <v>302.8</v>
      </c>
      <c r="F160" s="5">
        <v>106</v>
      </c>
      <c r="G160" s="5"/>
      <c r="H160" s="5"/>
      <c r="I160" s="5"/>
      <c r="J160" s="279">
        <v>106</v>
      </c>
      <c r="K160" s="5">
        <f t="shared" si="13"/>
        <v>196.8</v>
      </c>
      <c r="L160" s="16">
        <v>185.1</v>
      </c>
      <c r="M160" s="186"/>
      <c r="N160" s="186"/>
      <c r="O160" s="186"/>
      <c r="P160" s="186"/>
      <c r="Q160" s="293">
        <f t="shared" si="12"/>
        <v>66780000</v>
      </c>
      <c r="R160" s="187">
        <f t="shared" si="14"/>
        <v>66780000</v>
      </c>
      <c r="S160" s="16" t="s">
        <v>261</v>
      </c>
      <c r="T160" s="16"/>
      <c r="U160" s="16"/>
      <c r="V160" s="216" t="s">
        <v>250</v>
      </c>
      <c r="W160" s="243" t="s">
        <v>254</v>
      </c>
      <c r="X160" s="251"/>
    </row>
    <row r="161" spans="1:24" s="328" customFormat="1">
      <c r="A161" s="323">
        <v>128</v>
      </c>
      <c r="B161" s="320" t="s">
        <v>154</v>
      </c>
      <c r="C161" s="324">
        <v>26</v>
      </c>
      <c r="D161" s="324">
        <v>35</v>
      </c>
      <c r="E161" s="237">
        <v>316.89999999999998</v>
      </c>
      <c r="F161" s="325">
        <v>101.6</v>
      </c>
      <c r="G161" s="325">
        <v>13.1</v>
      </c>
      <c r="H161" s="325"/>
      <c r="I161" s="325"/>
      <c r="J161" s="326">
        <v>88.5</v>
      </c>
      <c r="K161" s="237">
        <f t="shared" si="13"/>
        <v>215.29999999999998</v>
      </c>
      <c r="L161" s="238">
        <v>200</v>
      </c>
      <c r="M161" s="215"/>
      <c r="N161" s="215"/>
      <c r="O161" s="215"/>
      <c r="P161" s="215"/>
      <c r="Q161" s="313">
        <f t="shared" si="12"/>
        <v>55755000</v>
      </c>
      <c r="R161" s="215">
        <f t="shared" si="14"/>
        <v>55755000</v>
      </c>
      <c r="S161" s="213" t="s">
        <v>249</v>
      </c>
      <c r="T161" s="213"/>
      <c r="U161" s="213"/>
      <c r="V161" s="216" t="s">
        <v>250</v>
      </c>
      <c r="W161" s="242" t="s">
        <v>254</v>
      </c>
      <c r="X161" s="327"/>
    </row>
    <row r="162" spans="1:24" s="127" customFormat="1">
      <c r="A162" s="253">
        <v>129</v>
      </c>
      <c r="B162" s="4" t="s">
        <v>113</v>
      </c>
      <c r="C162" s="276">
        <v>26</v>
      </c>
      <c r="D162" s="253">
        <v>34</v>
      </c>
      <c r="E162" s="248"/>
      <c r="F162" s="248">
        <v>103.8</v>
      </c>
      <c r="G162" s="248">
        <v>17.899999999999999</v>
      </c>
      <c r="H162" s="248"/>
      <c r="I162" s="248"/>
      <c r="J162" s="287">
        <v>85.9</v>
      </c>
      <c r="K162" s="248">
        <f t="shared" si="13"/>
        <v>-103.8</v>
      </c>
      <c r="L162" s="248"/>
      <c r="M162" s="187"/>
      <c r="N162" s="187"/>
      <c r="O162" s="187"/>
      <c r="P162" s="187"/>
      <c r="Q162" s="293">
        <f t="shared" si="12"/>
        <v>54117000.000000007</v>
      </c>
      <c r="R162" s="187">
        <f t="shared" si="14"/>
        <v>54117000.000000007</v>
      </c>
      <c r="S162" s="16" t="s">
        <v>258</v>
      </c>
      <c r="T162" s="248"/>
      <c r="U162" s="248"/>
      <c r="V162" s="216" t="s">
        <v>250</v>
      </c>
      <c r="W162" s="256" t="s">
        <v>254</v>
      </c>
      <c r="X162" s="257"/>
    </row>
    <row r="163" spans="1:24" s="127" customFormat="1">
      <c r="A163" s="253">
        <v>130</v>
      </c>
      <c r="B163" s="4" t="s">
        <v>45</v>
      </c>
      <c r="C163" s="254">
        <v>26</v>
      </c>
      <c r="D163" s="254">
        <v>33</v>
      </c>
      <c r="E163" s="255">
        <v>289.10000000000002</v>
      </c>
      <c r="F163" s="255">
        <v>106.2</v>
      </c>
      <c r="G163" s="255"/>
      <c r="H163" s="255"/>
      <c r="I163" s="255"/>
      <c r="J163" s="286">
        <v>106.2</v>
      </c>
      <c r="K163" s="255">
        <f t="shared" si="13"/>
        <v>182.90000000000003</v>
      </c>
      <c r="L163" s="248">
        <v>180</v>
      </c>
      <c r="M163" s="187"/>
      <c r="N163" s="187"/>
      <c r="O163" s="187"/>
      <c r="P163" s="187"/>
      <c r="Q163" s="293">
        <f t="shared" si="12"/>
        <v>66906000.000000007</v>
      </c>
      <c r="R163" s="187">
        <f t="shared" si="14"/>
        <v>66906000.000000007</v>
      </c>
      <c r="S163" s="16" t="s">
        <v>261</v>
      </c>
      <c r="T163" s="248"/>
      <c r="U163" s="248"/>
      <c r="V163" s="216" t="s">
        <v>250</v>
      </c>
      <c r="W163" s="242" t="s">
        <v>254</v>
      </c>
      <c r="X163" s="257"/>
    </row>
    <row r="164" spans="1:24" s="328" customFormat="1">
      <c r="A164" s="323">
        <v>131</v>
      </c>
      <c r="B164" s="320" t="s">
        <v>155</v>
      </c>
      <c r="C164" s="324">
        <v>26</v>
      </c>
      <c r="D164" s="324">
        <v>32</v>
      </c>
      <c r="E164" s="237">
        <v>199</v>
      </c>
      <c r="F164" s="325">
        <v>80.5</v>
      </c>
      <c r="G164" s="325">
        <v>27.1</v>
      </c>
      <c r="H164" s="325"/>
      <c r="I164" s="325"/>
      <c r="J164" s="326">
        <v>53.4</v>
      </c>
      <c r="K164" s="237">
        <f t="shared" si="13"/>
        <v>118.5</v>
      </c>
      <c r="L164" s="238">
        <v>142</v>
      </c>
      <c r="M164" s="215"/>
      <c r="N164" s="215"/>
      <c r="O164" s="215"/>
      <c r="P164" s="215"/>
      <c r="Q164" s="313">
        <f t="shared" si="12"/>
        <v>33642000</v>
      </c>
      <c r="R164" s="215">
        <f t="shared" si="14"/>
        <v>33642000</v>
      </c>
      <c r="S164" s="213" t="s">
        <v>249</v>
      </c>
      <c r="T164" s="213"/>
      <c r="U164" s="213"/>
      <c r="V164" s="216" t="s">
        <v>250</v>
      </c>
      <c r="W164" s="242" t="s">
        <v>254</v>
      </c>
      <c r="X164" s="327"/>
    </row>
    <row r="165" spans="1:24" s="328" customFormat="1">
      <c r="A165" s="323">
        <v>132</v>
      </c>
      <c r="B165" s="320" t="s">
        <v>156</v>
      </c>
      <c r="C165" s="324">
        <v>26</v>
      </c>
      <c r="D165" s="324">
        <v>31</v>
      </c>
      <c r="E165" s="237">
        <v>249.2</v>
      </c>
      <c r="F165" s="325">
        <v>104.8</v>
      </c>
      <c r="G165" s="325">
        <v>33.700000000000003</v>
      </c>
      <c r="H165" s="325"/>
      <c r="I165" s="325"/>
      <c r="J165" s="326">
        <v>71.099999999999994</v>
      </c>
      <c r="K165" s="237">
        <f t="shared" si="13"/>
        <v>144.39999999999998</v>
      </c>
      <c r="L165" s="238">
        <v>165</v>
      </c>
      <c r="M165" s="215"/>
      <c r="N165" s="215"/>
      <c r="O165" s="215"/>
      <c r="P165" s="215"/>
      <c r="Q165" s="313">
        <f t="shared" si="12"/>
        <v>44793000</v>
      </c>
      <c r="R165" s="215">
        <f t="shared" si="14"/>
        <v>44793000</v>
      </c>
      <c r="S165" s="213" t="s">
        <v>249</v>
      </c>
      <c r="T165" s="213"/>
      <c r="U165" s="213"/>
      <c r="V165" s="216" t="s">
        <v>250</v>
      </c>
      <c r="W165" s="242" t="s">
        <v>254</v>
      </c>
      <c r="X165" s="327"/>
    </row>
    <row r="166" spans="1:24" s="127" customFormat="1">
      <c r="A166" s="253">
        <v>133</v>
      </c>
      <c r="B166" s="4" t="s">
        <v>157</v>
      </c>
      <c r="C166" s="254">
        <v>26</v>
      </c>
      <c r="D166" s="254">
        <v>30</v>
      </c>
      <c r="E166" s="255">
        <v>242.9</v>
      </c>
      <c r="F166" s="255">
        <v>100.8</v>
      </c>
      <c r="G166" s="255">
        <v>100.8</v>
      </c>
      <c r="H166" s="255"/>
      <c r="I166" s="255"/>
      <c r="J166" s="286"/>
      <c r="K166" s="255">
        <f t="shared" si="13"/>
        <v>142.10000000000002</v>
      </c>
      <c r="L166" s="248">
        <v>200</v>
      </c>
      <c r="M166" s="187"/>
      <c r="N166" s="187"/>
      <c r="O166" s="187"/>
      <c r="P166" s="187"/>
      <c r="Q166" s="293"/>
      <c r="R166" s="187">
        <f t="shared" si="14"/>
        <v>0</v>
      </c>
      <c r="S166" s="16" t="s">
        <v>253</v>
      </c>
      <c r="T166" s="16" t="s">
        <v>209</v>
      </c>
      <c r="U166" s="248"/>
      <c r="V166" s="200" t="s">
        <v>241</v>
      </c>
      <c r="W166" s="256" t="s">
        <v>254</v>
      </c>
      <c r="X166" s="257"/>
    </row>
    <row r="167" spans="1:24" s="13" customFormat="1">
      <c r="A167" s="10">
        <v>134</v>
      </c>
      <c r="B167" s="4" t="s">
        <v>158</v>
      </c>
      <c r="C167" s="3">
        <v>26</v>
      </c>
      <c r="D167" s="3">
        <v>29</v>
      </c>
      <c r="E167" s="5">
        <v>233</v>
      </c>
      <c r="F167" s="5">
        <v>106.4</v>
      </c>
      <c r="G167" s="5">
        <v>73.400000000000006</v>
      </c>
      <c r="H167" s="5">
        <v>33</v>
      </c>
      <c r="I167" s="5"/>
      <c r="J167" s="279"/>
      <c r="K167" s="5">
        <f t="shared" si="13"/>
        <v>126.6</v>
      </c>
      <c r="L167" s="16">
        <v>233</v>
      </c>
      <c r="M167" s="186"/>
      <c r="N167" s="186"/>
      <c r="O167" s="186"/>
      <c r="P167" s="186"/>
      <c r="Q167" s="293"/>
      <c r="R167" s="187">
        <f t="shared" si="14"/>
        <v>0</v>
      </c>
      <c r="S167" s="16" t="s">
        <v>253</v>
      </c>
      <c r="T167" s="16" t="s">
        <v>209</v>
      </c>
      <c r="U167" s="248"/>
      <c r="V167" s="200" t="s">
        <v>241</v>
      </c>
      <c r="W167" s="256"/>
      <c r="X167" s="251"/>
    </row>
    <row r="168" spans="1:24" s="13" customFormat="1">
      <c r="A168" s="558">
        <v>135</v>
      </c>
      <c r="B168" s="636" t="s">
        <v>135</v>
      </c>
      <c r="C168" s="9">
        <v>26</v>
      </c>
      <c r="D168" s="10">
        <v>18</v>
      </c>
      <c r="E168" s="16">
        <v>207.6</v>
      </c>
      <c r="F168" s="16">
        <v>76.8</v>
      </c>
      <c r="G168" s="16">
        <v>28.8</v>
      </c>
      <c r="H168" s="16"/>
      <c r="I168" s="16"/>
      <c r="J168" s="278">
        <v>48</v>
      </c>
      <c r="K168" s="16">
        <f t="shared" si="13"/>
        <v>130.80000000000001</v>
      </c>
      <c r="L168" s="16"/>
      <c r="M168" s="77"/>
      <c r="N168" s="77"/>
      <c r="O168" s="77"/>
      <c r="P168" s="186"/>
      <c r="Q168" s="293">
        <f t="shared" si="12"/>
        <v>30240000</v>
      </c>
      <c r="R168" s="187">
        <f t="shared" si="14"/>
        <v>30240000</v>
      </c>
      <c r="S168" s="16" t="s">
        <v>253</v>
      </c>
      <c r="T168" s="16"/>
      <c r="U168" s="16"/>
      <c r="V168" s="200" t="s">
        <v>250</v>
      </c>
      <c r="W168" s="243" t="s">
        <v>254</v>
      </c>
      <c r="X168" s="251"/>
    </row>
    <row r="169" spans="1:24" s="13" customFormat="1">
      <c r="A169" s="558"/>
      <c r="B169" s="636"/>
      <c r="C169" s="9">
        <v>26</v>
      </c>
      <c r="D169" s="10">
        <v>98</v>
      </c>
      <c r="E169" s="16">
        <v>198.8</v>
      </c>
      <c r="F169" s="16">
        <v>81.7</v>
      </c>
      <c r="G169" s="16"/>
      <c r="H169" s="16">
        <v>29.7</v>
      </c>
      <c r="I169" s="16"/>
      <c r="J169" s="278">
        <v>52</v>
      </c>
      <c r="K169" s="16">
        <f t="shared" si="13"/>
        <v>117.10000000000001</v>
      </c>
      <c r="L169" s="16"/>
      <c r="M169" s="186"/>
      <c r="N169" s="186"/>
      <c r="O169" s="186"/>
      <c r="P169" s="186"/>
      <c r="Q169" s="293">
        <f t="shared" si="12"/>
        <v>32760000</v>
      </c>
      <c r="R169" s="187">
        <f t="shared" si="14"/>
        <v>32760000</v>
      </c>
      <c r="S169" s="16"/>
      <c r="T169" s="16"/>
      <c r="U169" s="16"/>
      <c r="V169" s="200" t="s">
        <v>250</v>
      </c>
      <c r="W169" s="243"/>
      <c r="X169" s="251"/>
    </row>
    <row r="170" spans="1:24" hidden="1">
      <c r="A170" s="29">
        <v>136</v>
      </c>
      <c r="B170" s="35" t="s">
        <v>25</v>
      </c>
      <c r="C170" s="27">
        <v>26</v>
      </c>
      <c r="D170" s="29">
        <v>19</v>
      </c>
      <c r="E170" s="25">
        <v>325.10000000000002</v>
      </c>
      <c r="F170" s="25"/>
      <c r="G170" s="25"/>
      <c r="H170" s="25"/>
      <c r="I170" s="25"/>
      <c r="J170" s="278"/>
      <c r="K170" s="25">
        <f t="shared" si="13"/>
        <v>325.10000000000002</v>
      </c>
      <c r="L170" s="25"/>
      <c r="M170" s="185"/>
      <c r="N170" s="185"/>
      <c r="O170" s="185"/>
      <c r="P170" s="185"/>
      <c r="Q170" s="293"/>
      <c r="R170" s="184">
        <f t="shared" si="14"/>
        <v>0</v>
      </c>
      <c r="S170" s="25"/>
      <c r="T170" s="25"/>
      <c r="U170" s="25"/>
      <c r="V170" s="49"/>
      <c r="W170" s="181"/>
      <c r="X170" s="179"/>
    </row>
    <row r="171" spans="1:24" s="8" customFormat="1" hidden="1">
      <c r="A171" s="629" t="s">
        <v>190</v>
      </c>
      <c r="B171" s="629"/>
      <c r="C171" s="26"/>
      <c r="D171" s="92"/>
      <c r="E171" s="92"/>
      <c r="F171" s="92">
        <f>SUM(F106:F170)</f>
        <v>4192.9000000000005</v>
      </c>
      <c r="G171" s="92">
        <f t="shared" ref="G171:I171" si="15">SUM(G106:G170)</f>
        <v>1142.4000000000001</v>
      </c>
      <c r="H171" s="92">
        <f t="shared" si="15"/>
        <v>120.10000000000001</v>
      </c>
      <c r="I171" s="92">
        <f t="shared" si="15"/>
        <v>0</v>
      </c>
      <c r="J171" s="288">
        <f>SUM(J106:J170)</f>
        <v>2936.2999999999997</v>
      </c>
      <c r="K171" s="92"/>
      <c r="L171" s="117"/>
      <c r="M171" s="188"/>
      <c r="N171" s="188"/>
      <c r="O171" s="188"/>
      <c r="P171" s="188"/>
      <c r="Q171" s="295"/>
      <c r="R171" s="188"/>
      <c r="S171" s="117"/>
      <c r="T171" s="117"/>
      <c r="U171" s="117"/>
      <c r="V171" s="102"/>
      <c r="W171" s="245"/>
      <c r="X171" s="178"/>
    </row>
    <row r="172" spans="1:24" s="8" customFormat="1" hidden="1">
      <c r="A172" s="629" t="s">
        <v>192</v>
      </c>
      <c r="B172" s="629"/>
      <c r="C172" s="26"/>
      <c r="D172" s="92"/>
      <c r="E172" s="92"/>
      <c r="F172" s="173">
        <f>F171+F104</f>
        <v>15675.2</v>
      </c>
      <c r="G172" s="173">
        <f t="shared" ref="G172:I172" si="16">G171+G104</f>
        <v>4923.1499999999996</v>
      </c>
      <c r="H172" s="173">
        <f t="shared" si="16"/>
        <v>779.4</v>
      </c>
      <c r="I172" s="173">
        <f t="shared" si="16"/>
        <v>2918</v>
      </c>
      <c r="J172" s="284">
        <f>J171+J104</f>
        <v>7476.4499999999989</v>
      </c>
      <c r="K172" s="92"/>
      <c r="L172" s="117"/>
      <c r="M172" s="188"/>
      <c r="N172" s="188"/>
      <c r="O172" s="117"/>
      <c r="P172" s="117"/>
      <c r="Q172" s="296">
        <f>SUM(Q10:Q170)</f>
        <v>4710163500</v>
      </c>
      <c r="R172" s="117"/>
      <c r="S172" s="117"/>
      <c r="T172" s="117"/>
      <c r="U172" s="117"/>
      <c r="V172" s="102"/>
      <c r="W172" s="245"/>
      <c r="X172" s="178"/>
    </row>
    <row r="174" spans="1:24">
      <c r="W174" s="67">
        <f>COUNTIF(W9:W170,"x")</f>
        <v>84</v>
      </c>
    </row>
    <row r="176" spans="1:24">
      <c r="H176" s="22" t="s">
        <v>200</v>
      </c>
    </row>
    <row r="178" spans="13:13">
      <c r="M178" s="144">
        <f>+J172*3</f>
        <v>22429.35</v>
      </c>
    </row>
    <row r="179" spans="13:13">
      <c r="M179" s="144">
        <f>210000*M178</f>
        <v>4710163500</v>
      </c>
    </row>
  </sheetData>
  <autoFilter ref="A5:V172">
    <filterColumn colId="5" showButton="0"/>
    <filterColumn colId="6" showButton="0"/>
    <filterColumn colId="7" showButton="0"/>
    <filterColumn colId="8" showButton="0"/>
    <filterColumn colId="9" showButton="0"/>
    <filterColumn colId="21">
      <filters>
        <filter val="Chưa ký PABT"/>
      </filters>
    </filterColumn>
  </autoFilter>
  <mergeCells count="62">
    <mergeCell ref="Q5:Q8"/>
    <mergeCell ref="A1:X1"/>
    <mergeCell ref="A2:X2"/>
    <mergeCell ref="A3:X3"/>
    <mergeCell ref="A4:X4"/>
    <mergeCell ref="A5:A8"/>
    <mergeCell ref="B5:B8"/>
    <mergeCell ref="C5:C8"/>
    <mergeCell ref="D5:D8"/>
    <mergeCell ref="E5:E8"/>
    <mergeCell ref="F5:K5"/>
    <mergeCell ref="L5:L8"/>
    <mergeCell ref="M5:M8"/>
    <mergeCell ref="N5:N8"/>
    <mergeCell ref="O5:O8"/>
    <mergeCell ref="P5:P8"/>
    <mergeCell ref="A34:A35"/>
    <mergeCell ref="B34:B35"/>
    <mergeCell ref="X5:X8"/>
    <mergeCell ref="F6:F8"/>
    <mergeCell ref="G6:J6"/>
    <mergeCell ref="K6:K8"/>
    <mergeCell ref="G7:G8"/>
    <mergeCell ref="H7:H8"/>
    <mergeCell ref="I7:I8"/>
    <mergeCell ref="J7:J8"/>
    <mergeCell ref="R5:R8"/>
    <mergeCell ref="S5:S8"/>
    <mergeCell ref="T5:T8"/>
    <mergeCell ref="U5:U8"/>
    <mergeCell ref="V5:V8"/>
    <mergeCell ref="W5:W8"/>
    <mergeCell ref="A20:A23"/>
    <mergeCell ref="B20:B23"/>
    <mergeCell ref="L20:L23"/>
    <mergeCell ref="A25:A27"/>
    <mergeCell ref="B25:B27"/>
    <mergeCell ref="A43:A45"/>
    <mergeCell ref="B43:B45"/>
    <mergeCell ref="A54:A57"/>
    <mergeCell ref="B54:B57"/>
    <mergeCell ref="A72:A73"/>
    <mergeCell ref="B72:B73"/>
    <mergeCell ref="A74:A75"/>
    <mergeCell ref="B74:B75"/>
    <mergeCell ref="A76:A79"/>
    <mergeCell ref="B76:B79"/>
    <mergeCell ref="A90:A91"/>
    <mergeCell ref="B90:B91"/>
    <mergeCell ref="A95:A96"/>
    <mergeCell ref="B95:B96"/>
    <mergeCell ref="A118:A119"/>
    <mergeCell ref="B118:B119"/>
    <mergeCell ref="A130:A131"/>
    <mergeCell ref="B130:B131"/>
    <mergeCell ref="A172:B172"/>
    <mergeCell ref="A137:A138"/>
    <mergeCell ref="B137:B138"/>
    <mergeCell ref="A149:A150"/>
    <mergeCell ref="A168:A169"/>
    <mergeCell ref="B168:B169"/>
    <mergeCell ref="A171:B171"/>
  </mergeCells>
  <printOptions horizontalCentered="1"/>
  <pageMargins left="0.11811023622047245" right="0.11811023622047245" top="0.35433070866141736" bottom="0.35433070866141736"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sheetPr codeName="Sheet8"/>
  <dimension ref="A1:AA179"/>
  <sheetViews>
    <sheetView topLeftCell="A4" zoomScaleNormal="100" workbookViewId="0">
      <pane xSplit="2" ySplit="5" topLeftCell="C9" activePane="bottomRight" state="frozen"/>
      <selection activeCell="A4" sqref="A4"/>
      <selection pane="topRight" activeCell="C4" sqref="C4"/>
      <selection pane="bottomLeft" activeCell="A9" sqref="A9"/>
      <selection pane="bottomRight" activeCell="B62" sqref="B62"/>
    </sheetView>
  </sheetViews>
  <sheetFormatPr defaultColWidth="10" defaultRowHeight="15.6"/>
  <cols>
    <col min="1" max="1" width="5.5546875" style="22" customWidth="1"/>
    <col min="2" max="2" width="39.6640625" style="112" customWidth="1"/>
    <col min="3" max="3" width="8.109375" style="21" customWidth="1"/>
    <col min="4" max="4" width="9.109375" style="22" customWidth="1"/>
    <col min="5" max="5" width="14.109375" style="22" hidden="1" customWidth="1"/>
    <col min="6" max="6" width="10.109375" style="22" bestFit="1" customWidth="1"/>
    <col min="7" max="7" width="9" style="22" bestFit="1" customWidth="1"/>
    <col min="8" max="8" width="8.88671875" style="22" customWidth="1"/>
    <col min="9" max="10" width="9.44140625" style="22" customWidth="1"/>
    <col min="11" max="11" width="12.6640625" style="22" hidden="1" customWidth="1"/>
    <col min="12" max="12" width="12.109375" style="144" hidden="1" customWidth="1"/>
    <col min="13" max="13" width="16" style="144" bestFit="1" customWidth="1"/>
    <col min="14" max="14" width="13.5546875" style="144" customWidth="1"/>
    <col min="15" max="15" width="12.109375" style="144" customWidth="1"/>
    <col min="16" max="16" width="14.33203125" style="144" bestFit="1" customWidth="1"/>
    <col min="17" max="17" width="12.109375" style="144" customWidth="1"/>
    <col min="18" max="18" width="15.44140625" style="144" bestFit="1" customWidth="1"/>
    <col min="19" max="19" width="11.109375" style="144" customWidth="1"/>
    <col min="20" max="20" width="7.6640625" style="144" customWidth="1"/>
    <col min="21" max="21" width="8.44140625" style="144" customWidth="1"/>
    <col min="22" max="22" width="14.88671875" style="67" bestFit="1" customWidth="1"/>
    <col min="23" max="23" width="14.88671875" style="67" customWidth="1"/>
    <col min="24" max="24" width="69.88671875" style="14" customWidth="1"/>
    <col min="25" max="16384" width="10" style="14"/>
  </cols>
  <sheetData>
    <row r="1" spans="1:24" ht="15.6" hidden="1" customHeight="1">
      <c r="A1" s="644" t="s">
        <v>56</v>
      </c>
      <c r="B1" s="644"/>
      <c r="C1" s="644"/>
      <c r="D1" s="644"/>
      <c r="E1" s="644"/>
      <c r="F1" s="644"/>
      <c r="G1" s="644"/>
      <c r="H1" s="644"/>
      <c r="I1" s="644"/>
      <c r="J1" s="644"/>
      <c r="K1" s="644"/>
      <c r="L1" s="644"/>
      <c r="M1" s="644"/>
      <c r="N1" s="644"/>
      <c r="O1" s="644"/>
      <c r="P1" s="644"/>
      <c r="Q1" s="644"/>
      <c r="R1" s="644"/>
      <c r="S1" s="644"/>
      <c r="T1" s="644"/>
      <c r="U1" s="644"/>
      <c r="V1" s="644"/>
      <c r="W1" s="644"/>
      <c r="X1" s="644"/>
    </row>
    <row r="2" spans="1:24" ht="15.6" hidden="1" customHeight="1">
      <c r="A2" s="644" t="s">
        <v>16</v>
      </c>
      <c r="B2" s="644"/>
      <c r="C2" s="644"/>
      <c r="D2" s="644"/>
      <c r="E2" s="644"/>
      <c r="F2" s="644"/>
      <c r="G2" s="644"/>
      <c r="H2" s="644"/>
      <c r="I2" s="644"/>
      <c r="J2" s="644"/>
      <c r="K2" s="644"/>
      <c r="L2" s="644"/>
      <c r="M2" s="644"/>
      <c r="N2" s="644"/>
      <c r="O2" s="644"/>
      <c r="P2" s="644"/>
      <c r="Q2" s="644"/>
      <c r="R2" s="644"/>
      <c r="S2" s="644"/>
      <c r="T2" s="644"/>
      <c r="U2" s="644"/>
      <c r="V2" s="644"/>
      <c r="W2" s="644"/>
      <c r="X2" s="644"/>
    </row>
    <row r="3" spans="1:24" ht="15.6" hidden="1" customHeight="1">
      <c r="A3" s="644" t="s">
        <v>26</v>
      </c>
      <c r="B3" s="644"/>
      <c r="C3" s="644"/>
      <c r="D3" s="644"/>
      <c r="E3" s="644"/>
      <c r="F3" s="644"/>
      <c r="G3" s="644"/>
      <c r="H3" s="644"/>
      <c r="I3" s="644"/>
      <c r="J3" s="644"/>
      <c r="K3" s="644"/>
      <c r="L3" s="644"/>
      <c r="M3" s="644"/>
      <c r="N3" s="644"/>
      <c r="O3" s="644"/>
      <c r="P3" s="644"/>
      <c r="Q3" s="644"/>
      <c r="R3" s="644"/>
      <c r="S3" s="644"/>
      <c r="T3" s="644"/>
      <c r="U3" s="644"/>
      <c r="V3" s="644"/>
      <c r="W3" s="644"/>
      <c r="X3" s="644"/>
    </row>
    <row r="4" spans="1:24" ht="16.2">
      <c r="A4" s="645"/>
      <c r="B4" s="645"/>
      <c r="C4" s="645"/>
      <c r="D4" s="645"/>
      <c r="E4" s="645"/>
      <c r="F4" s="645"/>
      <c r="G4" s="645"/>
      <c r="H4" s="645"/>
      <c r="I4" s="645"/>
      <c r="J4" s="645"/>
      <c r="K4" s="645"/>
      <c r="L4" s="645"/>
      <c r="M4" s="645"/>
      <c r="N4" s="645"/>
      <c r="O4" s="645"/>
      <c r="P4" s="645"/>
      <c r="Q4" s="645"/>
      <c r="R4" s="645"/>
      <c r="S4" s="645"/>
      <c r="T4" s="645"/>
      <c r="U4" s="645"/>
      <c r="V4" s="645"/>
      <c r="W4" s="645"/>
      <c r="X4" s="645"/>
    </row>
    <row r="5" spans="1:24" ht="15.6" customHeight="1">
      <c r="A5" s="529" t="s">
        <v>4</v>
      </c>
      <c r="B5" s="529" t="s">
        <v>3</v>
      </c>
      <c r="C5" s="529" t="s">
        <v>1</v>
      </c>
      <c r="D5" s="529" t="s">
        <v>2</v>
      </c>
      <c r="E5" s="546" t="s">
        <v>0</v>
      </c>
      <c r="F5" s="514" t="s">
        <v>27</v>
      </c>
      <c r="G5" s="515"/>
      <c r="H5" s="515"/>
      <c r="I5" s="515"/>
      <c r="J5" s="515"/>
      <c r="K5" s="516"/>
      <c r="L5" s="550" t="s">
        <v>58</v>
      </c>
      <c r="M5" s="654" t="s">
        <v>235</v>
      </c>
      <c r="N5" s="654" t="s">
        <v>244</v>
      </c>
      <c r="O5" s="658" t="s">
        <v>236</v>
      </c>
      <c r="P5" s="658" t="s">
        <v>237</v>
      </c>
      <c r="Q5" s="550" t="s">
        <v>238</v>
      </c>
      <c r="R5" s="550" t="s">
        <v>239</v>
      </c>
      <c r="S5" s="536" t="s">
        <v>240</v>
      </c>
      <c r="T5" s="536" t="s">
        <v>241</v>
      </c>
      <c r="U5" s="536" t="s">
        <v>242</v>
      </c>
      <c r="V5" s="536" t="s">
        <v>187</v>
      </c>
      <c r="W5" s="536" t="s">
        <v>252</v>
      </c>
      <c r="X5" s="536" t="s">
        <v>187</v>
      </c>
    </row>
    <row r="6" spans="1:24" ht="15.6" customHeight="1">
      <c r="A6" s="531"/>
      <c r="B6" s="531"/>
      <c r="C6" s="531"/>
      <c r="D6" s="531"/>
      <c r="E6" s="546"/>
      <c r="F6" s="546" t="s">
        <v>32</v>
      </c>
      <c r="G6" s="546" t="s">
        <v>28</v>
      </c>
      <c r="H6" s="546"/>
      <c r="I6" s="546"/>
      <c r="J6" s="546"/>
      <c r="K6" s="547" t="s">
        <v>30</v>
      </c>
      <c r="L6" s="551"/>
      <c r="M6" s="655"/>
      <c r="N6" s="655"/>
      <c r="O6" s="659"/>
      <c r="P6" s="659"/>
      <c r="Q6" s="551"/>
      <c r="R6" s="551"/>
      <c r="S6" s="537"/>
      <c r="T6" s="537"/>
      <c r="U6" s="537"/>
      <c r="V6" s="537"/>
      <c r="W6" s="537"/>
      <c r="X6" s="537"/>
    </row>
    <row r="7" spans="1:24" ht="15.6" customHeight="1">
      <c r="A7" s="531"/>
      <c r="B7" s="531"/>
      <c r="C7" s="531"/>
      <c r="D7" s="531"/>
      <c r="E7" s="546"/>
      <c r="F7" s="546"/>
      <c r="G7" s="529" t="s">
        <v>13</v>
      </c>
      <c r="H7" s="529" t="s">
        <v>20</v>
      </c>
      <c r="I7" s="529" t="s">
        <v>53</v>
      </c>
      <c r="J7" s="529" t="s">
        <v>31</v>
      </c>
      <c r="K7" s="548"/>
      <c r="L7" s="551"/>
      <c r="M7" s="655"/>
      <c r="N7" s="655"/>
      <c r="O7" s="659"/>
      <c r="P7" s="659"/>
      <c r="Q7" s="551"/>
      <c r="R7" s="551"/>
      <c r="S7" s="537"/>
      <c r="T7" s="537"/>
      <c r="U7" s="537"/>
      <c r="V7" s="537"/>
      <c r="W7" s="537"/>
      <c r="X7" s="537"/>
    </row>
    <row r="8" spans="1:24" s="8" customFormat="1" ht="49.2" customHeight="1">
      <c r="A8" s="530"/>
      <c r="B8" s="530"/>
      <c r="C8" s="530"/>
      <c r="D8" s="530"/>
      <c r="E8" s="546"/>
      <c r="F8" s="546"/>
      <c r="G8" s="530"/>
      <c r="H8" s="530"/>
      <c r="I8" s="530"/>
      <c r="J8" s="530"/>
      <c r="K8" s="549"/>
      <c r="L8" s="552"/>
      <c r="M8" s="656"/>
      <c r="N8" s="656"/>
      <c r="O8" s="660"/>
      <c r="P8" s="660"/>
      <c r="Q8" s="552"/>
      <c r="R8" s="552"/>
      <c r="S8" s="538"/>
      <c r="T8" s="538"/>
      <c r="U8" s="538"/>
      <c r="V8" s="538"/>
      <c r="W8" s="538"/>
      <c r="X8" s="538"/>
    </row>
    <row r="9" spans="1:24" s="135" customFormat="1">
      <c r="A9" s="92" t="s">
        <v>59</v>
      </c>
      <c r="B9" s="299" t="s">
        <v>60</v>
      </c>
      <c r="C9" s="299"/>
      <c r="D9" s="299"/>
      <c r="E9" s="299"/>
      <c r="F9" s="299"/>
      <c r="G9" s="299"/>
      <c r="H9" s="299"/>
      <c r="I9" s="299"/>
      <c r="J9" s="299"/>
      <c r="K9" s="299"/>
      <c r="L9" s="299"/>
      <c r="M9" s="115"/>
      <c r="N9" s="115"/>
      <c r="O9" s="300"/>
      <c r="P9" s="300"/>
      <c r="Q9" s="300"/>
      <c r="R9" s="300"/>
      <c r="S9" s="301"/>
      <c r="T9" s="301"/>
      <c r="U9" s="301"/>
      <c r="V9" s="115"/>
      <c r="W9" s="298"/>
      <c r="X9" s="177"/>
    </row>
    <row r="10" spans="1:24" s="8" customFormat="1" hidden="1">
      <c r="A10" s="29">
        <v>1</v>
      </c>
      <c r="B10" s="35" t="s">
        <v>169</v>
      </c>
      <c r="C10" s="29">
        <v>28</v>
      </c>
      <c r="D10" s="29">
        <v>97</v>
      </c>
      <c r="E10" s="25">
        <v>135</v>
      </c>
      <c r="F10" s="25">
        <v>1.5</v>
      </c>
      <c r="G10" s="25">
        <v>1.5</v>
      </c>
      <c r="H10" s="25"/>
      <c r="I10" s="25"/>
      <c r="J10" s="25"/>
      <c r="K10" s="25">
        <f>E10-F10</f>
        <v>133.5</v>
      </c>
      <c r="L10" s="302">
        <v>135</v>
      </c>
      <c r="M10" s="184"/>
      <c r="N10" s="184"/>
      <c r="O10" s="184"/>
      <c r="P10" s="184"/>
      <c r="Q10" s="184"/>
      <c r="R10" s="184">
        <f>M10+O10+P10+Q10+N10</f>
        <v>0</v>
      </c>
      <c r="S10" s="302" t="s">
        <v>253</v>
      </c>
      <c r="T10" s="302" t="s">
        <v>209</v>
      </c>
      <c r="U10" s="302"/>
      <c r="V10" s="107"/>
      <c r="W10" s="303"/>
      <c r="X10" s="178"/>
    </row>
    <row r="11" spans="1:24" hidden="1">
      <c r="A11" s="29">
        <v>2</v>
      </c>
      <c r="B11" s="35" t="s">
        <v>170</v>
      </c>
      <c r="C11" s="29">
        <v>28</v>
      </c>
      <c r="D11" s="29">
        <v>98</v>
      </c>
      <c r="E11" s="25">
        <v>150</v>
      </c>
      <c r="F11" s="25">
        <v>0.5</v>
      </c>
      <c r="G11" s="25">
        <v>0.5</v>
      </c>
      <c r="H11" s="25"/>
      <c r="I11" s="25"/>
      <c r="J11" s="25"/>
      <c r="K11" s="25">
        <f t="shared" ref="K11:K74" si="0">E11-F11</f>
        <v>149.5</v>
      </c>
      <c r="L11" s="25">
        <v>150</v>
      </c>
      <c r="M11" s="185">
        <v>14850000</v>
      </c>
      <c r="N11" s="185"/>
      <c r="O11" s="185">
        <v>155000</v>
      </c>
      <c r="P11" s="185">
        <v>132682000</v>
      </c>
      <c r="Q11" s="185"/>
      <c r="R11" s="184">
        <f>M11+O11+P11+Q11+N11</f>
        <v>147687000</v>
      </c>
      <c r="S11" s="25" t="s">
        <v>249</v>
      </c>
      <c r="T11" s="25"/>
      <c r="U11" s="25"/>
      <c r="V11" s="49" t="s">
        <v>250</v>
      </c>
      <c r="W11" s="181"/>
      <c r="X11" s="179"/>
    </row>
    <row r="12" spans="1:24" s="13" customFormat="1" ht="31.2">
      <c r="A12" s="10">
        <v>3</v>
      </c>
      <c r="B12" s="4" t="s">
        <v>51</v>
      </c>
      <c r="C12" s="3">
        <v>28</v>
      </c>
      <c r="D12" s="3">
        <v>100</v>
      </c>
      <c r="E12" s="5">
        <v>196</v>
      </c>
      <c r="F12" s="5">
        <v>77.099999999999994</v>
      </c>
      <c r="G12" s="5">
        <v>47.6</v>
      </c>
      <c r="H12" s="5"/>
      <c r="I12" s="5"/>
      <c r="J12" s="5">
        <v>29.5</v>
      </c>
      <c r="K12" s="5">
        <f t="shared" si="0"/>
        <v>118.9</v>
      </c>
      <c r="L12" s="16">
        <v>78.3</v>
      </c>
      <c r="M12" s="186"/>
      <c r="N12" s="186"/>
      <c r="O12" s="186"/>
      <c r="P12" s="186"/>
      <c r="Q12" s="186"/>
      <c r="R12" s="187">
        <f>M12+O12+P12+Q12+N12</f>
        <v>0</v>
      </c>
      <c r="S12" s="16"/>
      <c r="T12" s="16"/>
      <c r="U12" s="16"/>
      <c r="V12" s="51"/>
      <c r="W12" s="243"/>
      <c r="X12" s="251" t="s">
        <v>163</v>
      </c>
    </row>
    <row r="13" spans="1:24" s="13" customFormat="1">
      <c r="A13" s="10">
        <v>4</v>
      </c>
      <c r="B13" s="19" t="s">
        <v>61</v>
      </c>
      <c r="C13" s="10">
        <v>28</v>
      </c>
      <c r="D13" s="10">
        <v>101</v>
      </c>
      <c r="E13" s="16"/>
      <c r="F13" s="16"/>
      <c r="G13" s="16"/>
      <c r="H13" s="16"/>
      <c r="I13" s="16"/>
      <c r="J13" s="16"/>
      <c r="K13" s="16">
        <f t="shared" si="0"/>
        <v>0</v>
      </c>
      <c r="L13" s="16"/>
      <c r="M13" s="186"/>
      <c r="N13" s="186"/>
      <c r="O13" s="186"/>
      <c r="P13" s="186"/>
      <c r="Q13" s="186"/>
      <c r="R13" s="187">
        <f>M13+O13+P13+Q13+N13</f>
        <v>0</v>
      </c>
      <c r="S13" s="16"/>
      <c r="T13" s="16"/>
      <c r="U13" s="16"/>
      <c r="V13" s="51"/>
      <c r="W13" s="243"/>
      <c r="X13" s="251"/>
    </row>
    <row r="14" spans="1:24" ht="31.2" hidden="1">
      <c r="A14" s="29">
        <v>5</v>
      </c>
      <c r="B14" s="35" t="s">
        <v>171</v>
      </c>
      <c r="C14" s="29">
        <v>28</v>
      </c>
      <c r="D14" s="29">
        <v>75</v>
      </c>
      <c r="E14" s="25">
        <v>784.5</v>
      </c>
      <c r="F14" s="25">
        <v>84.5</v>
      </c>
      <c r="G14" s="25">
        <v>82.7</v>
      </c>
      <c r="H14" s="25"/>
      <c r="I14" s="25"/>
      <c r="J14" s="25">
        <v>1.8</v>
      </c>
      <c r="K14" s="25">
        <f t="shared" si="0"/>
        <v>700</v>
      </c>
      <c r="L14" s="25">
        <v>782.7</v>
      </c>
      <c r="M14" s="185">
        <v>2704290000</v>
      </c>
      <c r="N14" s="185"/>
      <c r="O14" s="185">
        <v>604000</v>
      </c>
      <c r="P14" s="185">
        <v>26002000</v>
      </c>
      <c r="Q14" s="185"/>
      <c r="R14" s="184">
        <f>M14+O14+P14+Q14+N14</f>
        <v>2730896000</v>
      </c>
      <c r="S14" s="25" t="s">
        <v>243</v>
      </c>
      <c r="T14" s="25"/>
      <c r="U14" s="25" t="s">
        <v>209</v>
      </c>
      <c r="V14" s="49"/>
      <c r="W14" s="181"/>
      <c r="X14" s="179" t="s">
        <v>172</v>
      </c>
    </row>
    <row r="15" spans="1:24" s="13" customFormat="1">
      <c r="A15" s="10">
        <v>6</v>
      </c>
      <c r="B15" s="19" t="s">
        <v>17</v>
      </c>
      <c r="C15" s="10">
        <v>28</v>
      </c>
      <c r="D15" s="10">
        <v>102</v>
      </c>
      <c r="E15" s="16">
        <v>168.8</v>
      </c>
      <c r="F15" s="16">
        <v>119.4</v>
      </c>
      <c r="G15" s="16">
        <v>60.5</v>
      </c>
      <c r="H15" s="16"/>
      <c r="I15" s="16"/>
      <c r="J15" s="16">
        <v>58.9</v>
      </c>
      <c r="K15" s="16">
        <f t="shared" si="0"/>
        <v>49.400000000000006</v>
      </c>
      <c r="L15" s="16">
        <v>109.9</v>
      </c>
      <c r="M15" s="186"/>
      <c r="N15" s="186"/>
      <c r="O15" s="186"/>
      <c r="P15" s="186"/>
      <c r="Q15" s="186"/>
      <c r="R15" s="187">
        <f t="shared" ref="R15:R18" si="1">M15+O15+P15+Q15+N15</f>
        <v>0</v>
      </c>
      <c r="S15" s="16" t="s">
        <v>257</v>
      </c>
      <c r="T15" s="16"/>
      <c r="U15" s="16"/>
      <c r="V15" s="51"/>
      <c r="W15" s="243" t="s">
        <v>254</v>
      </c>
      <c r="X15" s="251" t="s">
        <v>173</v>
      </c>
    </row>
    <row r="16" spans="1:24" s="15" customFormat="1" ht="31.2" hidden="1">
      <c r="A16" s="29">
        <v>7</v>
      </c>
      <c r="B16" s="35" t="s">
        <v>62</v>
      </c>
      <c r="C16" s="29">
        <v>28</v>
      </c>
      <c r="D16" s="29">
        <v>103</v>
      </c>
      <c r="E16" s="25"/>
      <c r="F16" s="25">
        <v>81.7</v>
      </c>
      <c r="G16" s="25">
        <f>56.6+8.4</f>
        <v>65</v>
      </c>
      <c r="H16" s="25"/>
      <c r="I16" s="25"/>
      <c r="J16" s="25">
        <v>16.7</v>
      </c>
      <c r="K16" s="25">
        <f t="shared" si="0"/>
        <v>-81.7</v>
      </c>
      <c r="L16" s="25"/>
      <c r="M16" s="185"/>
      <c r="N16" s="185"/>
      <c r="O16" s="185"/>
      <c r="P16" s="185"/>
      <c r="Q16" s="185"/>
      <c r="R16" s="184">
        <f t="shared" si="1"/>
        <v>0</v>
      </c>
      <c r="S16" s="25" t="s">
        <v>258</v>
      </c>
      <c r="T16" s="25"/>
      <c r="U16" s="25"/>
      <c r="V16" s="49"/>
      <c r="W16" s="181"/>
      <c r="X16" s="180"/>
    </row>
    <row r="17" spans="1:24" s="17" customFormat="1">
      <c r="A17" s="10">
        <v>8</v>
      </c>
      <c r="B17" s="19" t="s">
        <v>63</v>
      </c>
      <c r="C17" s="10">
        <v>28</v>
      </c>
      <c r="D17" s="10">
        <v>105</v>
      </c>
      <c r="E17" s="16">
        <v>83.5</v>
      </c>
      <c r="F17" s="16">
        <v>83.5</v>
      </c>
      <c r="G17" s="16">
        <v>69</v>
      </c>
      <c r="H17" s="16"/>
      <c r="I17" s="16"/>
      <c r="J17" s="16">
        <v>14.5</v>
      </c>
      <c r="K17" s="16">
        <f t="shared" si="0"/>
        <v>0</v>
      </c>
      <c r="L17" s="248">
        <v>69</v>
      </c>
      <c r="M17" s="187"/>
      <c r="N17" s="187"/>
      <c r="O17" s="187"/>
      <c r="P17" s="187"/>
      <c r="Q17" s="187"/>
      <c r="R17" s="187">
        <f>M17+O17+P17+Q17+N17</f>
        <v>0</v>
      </c>
      <c r="S17" s="16" t="s">
        <v>257</v>
      </c>
      <c r="T17" s="248"/>
      <c r="U17" s="248"/>
      <c r="V17" s="73"/>
      <c r="W17" s="256" t="s">
        <v>254</v>
      </c>
      <c r="X17" s="252" t="s">
        <v>174</v>
      </c>
    </row>
    <row r="18" spans="1:24" s="17" customFormat="1" ht="31.2">
      <c r="A18" s="10">
        <v>9</v>
      </c>
      <c r="B18" s="19" t="s">
        <v>64</v>
      </c>
      <c r="C18" s="10">
        <v>28</v>
      </c>
      <c r="D18" s="10">
        <v>106</v>
      </c>
      <c r="E18" s="16"/>
      <c r="F18" s="16"/>
      <c r="G18" s="16"/>
      <c r="H18" s="16"/>
      <c r="I18" s="16"/>
      <c r="J18" s="16"/>
      <c r="K18" s="16">
        <f t="shared" si="0"/>
        <v>0</v>
      </c>
      <c r="L18" s="16"/>
      <c r="M18" s="186"/>
      <c r="N18" s="186"/>
      <c r="O18" s="186"/>
      <c r="P18" s="186"/>
      <c r="Q18" s="186"/>
      <c r="R18" s="187">
        <f t="shared" si="1"/>
        <v>0</v>
      </c>
      <c r="S18" s="16"/>
      <c r="T18" s="16"/>
      <c r="U18" s="16"/>
      <c r="V18" s="51"/>
      <c r="W18" s="243"/>
      <c r="X18" s="252"/>
    </row>
    <row r="19" spans="1:24" hidden="1">
      <c r="A19" s="29">
        <v>10</v>
      </c>
      <c r="B19" s="35" t="s">
        <v>175</v>
      </c>
      <c r="C19" s="29">
        <v>28</v>
      </c>
      <c r="D19" s="29">
        <v>60</v>
      </c>
      <c r="E19" s="25">
        <v>74.5</v>
      </c>
      <c r="F19" s="25">
        <v>74.5</v>
      </c>
      <c r="G19" s="25">
        <v>60</v>
      </c>
      <c r="H19" s="25"/>
      <c r="I19" s="25"/>
      <c r="J19" s="25">
        <v>14.5</v>
      </c>
      <c r="K19" s="25">
        <f t="shared" si="0"/>
        <v>0</v>
      </c>
      <c r="L19" s="25">
        <v>60</v>
      </c>
      <c r="M19" s="185">
        <v>1962000000</v>
      </c>
      <c r="N19" s="185"/>
      <c r="O19" s="185"/>
      <c r="P19" s="185">
        <v>21938000</v>
      </c>
      <c r="Q19" s="185"/>
      <c r="R19" s="184">
        <f>M19+O19+P19+Q19+N19</f>
        <v>1983938000</v>
      </c>
      <c r="S19" s="25" t="s">
        <v>243</v>
      </c>
      <c r="T19" s="25" t="s">
        <v>209</v>
      </c>
      <c r="U19" s="25"/>
      <c r="V19" s="49"/>
      <c r="W19" s="181"/>
      <c r="X19" s="179" t="s">
        <v>176</v>
      </c>
    </row>
    <row r="20" spans="1:24" s="13" customFormat="1">
      <c r="A20" s="558">
        <v>11</v>
      </c>
      <c r="B20" s="626" t="s">
        <v>65</v>
      </c>
      <c r="C20" s="9">
        <v>28</v>
      </c>
      <c r="D20" s="10">
        <v>71</v>
      </c>
      <c r="E20" s="16"/>
      <c r="F20" s="16"/>
      <c r="G20" s="16"/>
      <c r="H20" s="16"/>
      <c r="I20" s="16"/>
      <c r="J20" s="16"/>
      <c r="K20" s="16">
        <f t="shared" si="0"/>
        <v>0</v>
      </c>
      <c r="L20" s="657"/>
      <c r="M20" s="186"/>
      <c r="N20" s="186"/>
      <c r="O20" s="186"/>
      <c r="P20" s="186"/>
      <c r="Q20" s="186"/>
      <c r="R20" s="187">
        <f t="shared" ref="R20:R84" si="2">M20+O20+P20+Q20+N20</f>
        <v>0</v>
      </c>
      <c r="S20" s="16"/>
      <c r="T20" s="16"/>
      <c r="U20" s="16"/>
      <c r="V20" s="51"/>
      <c r="W20" s="243"/>
      <c r="X20" s="251"/>
    </row>
    <row r="21" spans="1:24" s="13" customFormat="1">
      <c r="A21" s="558"/>
      <c r="B21" s="626"/>
      <c r="C21" s="9">
        <v>28</v>
      </c>
      <c r="D21" s="10">
        <v>68</v>
      </c>
      <c r="E21" s="16"/>
      <c r="F21" s="16"/>
      <c r="G21" s="16"/>
      <c r="H21" s="16"/>
      <c r="I21" s="16"/>
      <c r="J21" s="16"/>
      <c r="K21" s="16">
        <f t="shared" si="0"/>
        <v>0</v>
      </c>
      <c r="L21" s="657"/>
      <c r="M21" s="186"/>
      <c r="N21" s="186"/>
      <c r="O21" s="186"/>
      <c r="P21" s="186"/>
      <c r="Q21" s="186"/>
      <c r="R21" s="187">
        <f t="shared" si="2"/>
        <v>0</v>
      </c>
      <c r="S21" s="16"/>
      <c r="T21" s="16"/>
      <c r="U21" s="16"/>
      <c r="V21" s="51"/>
      <c r="W21" s="243"/>
      <c r="X21" s="251"/>
    </row>
    <row r="22" spans="1:24" s="13" customFormat="1">
      <c r="A22" s="558"/>
      <c r="B22" s="626"/>
      <c r="C22" s="9">
        <v>28</v>
      </c>
      <c r="D22" s="10">
        <v>69</v>
      </c>
      <c r="E22" s="16"/>
      <c r="F22" s="16"/>
      <c r="G22" s="16"/>
      <c r="H22" s="16"/>
      <c r="I22" s="16"/>
      <c r="J22" s="16"/>
      <c r="K22" s="16">
        <f t="shared" si="0"/>
        <v>0</v>
      </c>
      <c r="L22" s="657"/>
      <c r="M22" s="186"/>
      <c r="N22" s="186"/>
      <c r="O22" s="186"/>
      <c r="P22" s="186"/>
      <c r="Q22" s="186"/>
      <c r="R22" s="187">
        <f t="shared" si="2"/>
        <v>0</v>
      </c>
      <c r="S22" s="16"/>
      <c r="T22" s="16"/>
      <c r="U22" s="16"/>
      <c r="V22" s="51"/>
      <c r="W22" s="243"/>
      <c r="X22" s="251"/>
    </row>
    <row r="23" spans="1:24" s="13" customFormat="1">
      <c r="A23" s="558"/>
      <c r="B23" s="626"/>
      <c r="C23" s="9">
        <v>27</v>
      </c>
      <c r="D23" s="10">
        <v>47</v>
      </c>
      <c r="E23" s="16"/>
      <c r="F23" s="16"/>
      <c r="G23" s="16"/>
      <c r="H23" s="16"/>
      <c r="I23" s="16"/>
      <c r="J23" s="16"/>
      <c r="K23" s="16">
        <f t="shared" si="0"/>
        <v>0</v>
      </c>
      <c r="L23" s="657"/>
      <c r="M23" s="186"/>
      <c r="N23" s="186"/>
      <c r="O23" s="186"/>
      <c r="P23" s="186"/>
      <c r="Q23" s="186"/>
      <c r="R23" s="187">
        <f t="shared" si="2"/>
        <v>0</v>
      </c>
      <c r="S23" s="16"/>
      <c r="T23" s="16"/>
      <c r="U23" s="16"/>
      <c r="V23" s="51"/>
      <c r="W23" s="243"/>
      <c r="X23" s="251"/>
    </row>
    <row r="24" spans="1:24" hidden="1">
      <c r="A24" s="29">
        <v>12</v>
      </c>
      <c r="B24" s="35" t="s">
        <v>66</v>
      </c>
      <c r="C24" s="27">
        <v>28</v>
      </c>
      <c r="D24" s="29">
        <v>70</v>
      </c>
      <c r="E24" s="25">
        <v>387.7</v>
      </c>
      <c r="F24" s="25">
        <v>19.100000000000001</v>
      </c>
      <c r="G24" s="25"/>
      <c r="H24" s="25"/>
      <c r="I24" s="25"/>
      <c r="J24" s="25">
        <v>19.100000000000001</v>
      </c>
      <c r="K24" s="25">
        <f t="shared" si="0"/>
        <v>368.59999999999997</v>
      </c>
      <c r="L24" s="25">
        <v>297</v>
      </c>
      <c r="M24" s="185"/>
      <c r="N24" s="185"/>
      <c r="O24" s="185"/>
      <c r="P24" s="185"/>
      <c r="Q24" s="185"/>
      <c r="R24" s="184">
        <f t="shared" si="2"/>
        <v>0</v>
      </c>
      <c r="S24" s="25"/>
      <c r="T24" s="25"/>
      <c r="U24" s="25"/>
      <c r="V24" s="49" t="s">
        <v>250</v>
      </c>
      <c r="W24" s="181" t="s">
        <v>254</v>
      </c>
      <c r="X24" s="179"/>
    </row>
    <row r="25" spans="1:24" hidden="1">
      <c r="A25" s="517">
        <v>13</v>
      </c>
      <c r="B25" s="599" t="s">
        <v>127</v>
      </c>
      <c r="C25" s="27">
        <v>27</v>
      </c>
      <c r="D25" s="29">
        <v>46</v>
      </c>
      <c r="E25" s="25">
        <v>332.4</v>
      </c>
      <c r="F25" s="25">
        <v>154.5</v>
      </c>
      <c r="G25" s="305">
        <v>152.85</v>
      </c>
      <c r="H25" s="25"/>
      <c r="I25" s="25"/>
      <c r="J25" s="305">
        <v>1.65</v>
      </c>
      <c r="K25" s="25">
        <f t="shared" si="0"/>
        <v>177.89999999999998</v>
      </c>
      <c r="L25" s="25"/>
      <c r="M25" s="185"/>
      <c r="N25" s="185"/>
      <c r="O25" s="185"/>
      <c r="P25" s="185"/>
      <c r="Q25" s="185"/>
      <c r="R25" s="184">
        <f t="shared" si="2"/>
        <v>0</v>
      </c>
      <c r="S25" s="25"/>
      <c r="T25" s="25"/>
      <c r="U25" s="25"/>
      <c r="V25" s="48"/>
      <c r="W25" s="306"/>
      <c r="X25" s="179"/>
    </row>
    <row r="26" spans="1:24" hidden="1">
      <c r="A26" s="517"/>
      <c r="B26" s="599"/>
      <c r="C26" s="27">
        <v>27</v>
      </c>
      <c r="D26" s="29">
        <v>58</v>
      </c>
      <c r="E26" s="25">
        <v>307.10000000000002</v>
      </c>
      <c r="F26" s="25">
        <v>77.7</v>
      </c>
      <c r="G26" s="25">
        <v>77.7</v>
      </c>
      <c r="H26" s="25"/>
      <c r="I26" s="25"/>
      <c r="J26" s="25"/>
      <c r="K26" s="25">
        <f t="shared" si="0"/>
        <v>229.40000000000003</v>
      </c>
      <c r="L26" s="29"/>
      <c r="M26" s="185">
        <v>2307690000</v>
      </c>
      <c r="N26" s="185"/>
      <c r="O26" s="185"/>
      <c r="P26" s="185">
        <v>23020000</v>
      </c>
      <c r="Q26" s="185"/>
      <c r="R26" s="184">
        <f t="shared" si="2"/>
        <v>2330710000</v>
      </c>
      <c r="S26" s="25" t="s">
        <v>248</v>
      </c>
      <c r="T26" s="25" t="s">
        <v>209</v>
      </c>
      <c r="U26" s="29"/>
      <c r="V26" s="28"/>
      <c r="W26" s="179"/>
      <c r="X26" s="181" t="s">
        <v>128</v>
      </c>
    </row>
    <row r="27" spans="1:24" hidden="1">
      <c r="A27" s="517"/>
      <c r="B27" s="599"/>
      <c r="C27" s="27">
        <v>27</v>
      </c>
      <c r="D27" s="29">
        <v>59</v>
      </c>
      <c r="E27" s="25">
        <v>296.10000000000002</v>
      </c>
      <c r="F27" s="25">
        <v>79.2</v>
      </c>
      <c r="G27" s="25">
        <v>79.2</v>
      </c>
      <c r="H27" s="25"/>
      <c r="I27" s="25"/>
      <c r="J27" s="25"/>
      <c r="K27" s="25">
        <f t="shared" si="0"/>
        <v>216.90000000000003</v>
      </c>
      <c r="L27" s="25"/>
      <c r="M27" s="185">
        <v>2352240000</v>
      </c>
      <c r="N27" s="185"/>
      <c r="O27" s="185"/>
      <c r="P27" s="185"/>
      <c r="Q27" s="185"/>
      <c r="R27" s="184">
        <f t="shared" si="2"/>
        <v>2352240000</v>
      </c>
      <c r="S27" s="25" t="s">
        <v>248</v>
      </c>
      <c r="T27" s="25" t="s">
        <v>209</v>
      </c>
      <c r="U27" s="25"/>
      <c r="V27" s="49"/>
      <c r="W27" s="181"/>
      <c r="X27" s="179"/>
    </row>
    <row r="28" spans="1:24" hidden="1">
      <c r="A28" s="29">
        <v>14</v>
      </c>
      <c r="B28" s="35" t="s">
        <v>14</v>
      </c>
      <c r="C28" s="27">
        <v>27</v>
      </c>
      <c r="D28" s="29">
        <v>45</v>
      </c>
      <c r="E28" s="25">
        <v>109.4</v>
      </c>
      <c r="F28" s="25">
        <v>47.2</v>
      </c>
      <c r="G28" s="25">
        <v>44.8</v>
      </c>
      <c r="H28" s="25"/>
      <c r="I28" s="25"/>
      <c r="J28" s="25">
        <v>2.4</v>
      </c>
      <c r="K28" s="25">
        <f>E28-F28</f>
        <v>62.2</v>
      </c>
      <c r="L28" s="25">
        <v>107</v>
      </c>
      <c r="M28" s="185">
        <v>1330560000</v>
      </c>
      <c r="N28" s="185"/>
      <c r="O28" s="185">
        <v>4320000</v>
      </c>
      <c r="P28" s="185">
        <v>6860000</v>
      </c>
      <c r="Q28" s="185"/>
      <c r="R28" s="184">
        <f>M28+O28+P28+Q28+N28</f>
        <v>1341740000</v>
      </c>
      <c r="S28" s="25" t="s">
        <v>243</v>
      </c>
      <c r="T28" s="25" t="s">
        <v>209</v>
      </c>
      <c r="U28" s="25"/>
      <c r="V28" s="49"/>
      <c r="W28" s="181"/>
      <c r="X28" s="179"/>
    </row>
    <row r="29" spans="1:24" s="13" customFormat="1">
      <c r="A29" s="10">
        <v>15</v>
      </c>
      <c r="B29" s="19" t="s">
        <v>15</v>
      </c>
      <c r="C29" s="9">
        <v>27</v>
      </c>
      <c r="D29" s="10">
        <v>44</v>
      </c>
      <c r="E29" s="16">
        <v>367.1</v>
      </c>
      <c r="F29" s="16">
        <v>92.9</v>
      </c>
      <c r="G29" s="16">
        <v>92.9</v>
      </c>
      <c r="H29" s="16"/>
      <c r="I29" s="16"/>
      <c r="J29" s="16"/>
      <c r="K29" s="16">
        <f t="shared" si="0"/>
        <v>274.20000000000005</v>
      </c>
      <c r="L29" s="16">
        <v>367.1</v>
      </c>
      <c r="M29" s="186"/>
      <c r="N29" s="186"/>
      <c r="O29" s="186"/>
      <c r="P29" s="186"/>
      <c r="Q29" s="186"/>
      <c r="R29" s="187">
        <f t="shared" si="2"/>
        <v>0</v>
      </c>
      <c r="S29" s="16" t="s">
        <v>253</v>
      </c>
      <c r="T29" s="16"/>
      <c r="U29" s="16"/>
      <c r="V29" s="51" t="s">
        <v>250</v>
      </c>
      <c r="W29" s="243"/>
      <c r="X29" s="251" t="s">
        <v>177</v>
      </c>
    </row>
    <row r="30" spans="1:24" hidden="1">
      <c r="A30" s="29">
        <v>16</v>
      </c>
      <c r="B30" s="35" t="s">
        <v>178</v>
      </c>
      <c r="C30" s="27">
        <v>27</v>
      </c>
      <c r="D30" s="29">
        <v>270</v>
      </c>
      <c r="E30" s="25">
        <v>95.7</v>
      </c>
      <c r="F30" s="25">
        <v>10</v>
      </c>
      <c r="G30" s="25">
        <v>10</v>
      </c>
      <c r="H30" s="25"/>
      <c r="I30" s="25"/>
      <c r="J30" s="25"/>
      <c r="K30" s="25">
        <f t="shared" si="0"/>
        <v>85.7</v>
      </c>
      <c r="L30" s="25">
        <v>89</v>
      </c>
      <c r="M30" s="185">
        <v>327000000</v>
      </c>
      <c r="N30" s="185"/>
      <c r="O30" s="185"/>
      <c r="P30" s="185">
        <v>119543000</v>
      </c>
      <c r="Q30" s="185"/>
      <c r="R30" s="184">
        <f>M30+O30+P30+Q30+N30</f>
        <v>446543000</v>
      </c>
      <c r="S30" s="25" t="s">
        <v>243</v>
      </c>
      <c r="T30" s="25" t="s">
        <v>209</v>
      </c>
      <c r="U30" s="25"/>
      <c r="V30" s="49"/>
      <c r="W30" s="181"/>
      <c r="X30" s="179"/>
    </row>
    <row r="31" spans="1:24" s="17" customFormat="1">
      <c r="A31" s="10">
        <v>17</v>
      </c>
      <c r="B31" s="19" t="s">
        <v>67</v>
      </c>
      <c r="C31" s="10">
        <v>27</v>
      </c>
      <c r="D31" s="10">
        <v>15</v>
      </c>
      <c r="E31" s="16">
        <v>897.8</v>
      </c>
      <c r="F31" s="16">
        <v>152.19999999999999</v>
      </c>
      <c r="G31" s="16">
        <v>60.1</v>
      </c>
      <c r="H31" s="16"/>
      <c r="I31" s="16"/>
      <c r="J31" s="16">
        <v>92.1</v>
      </c>
      <c r="K31" s="16">
        <f t="shared" si="0"/>
        <v>745.59999999999991</v>
      </c>
      <c r="L31" s="10"/>
      <c r="M31" s="186">
        <v>1817115000</v>
      </c>
      <c r="N31" s="186"/>
      <c r="O31" s="186">
        <v>0</v>
      </c>
      <c r="P31" s="186">
        <v>1851733000</v>
      </c>
      <c r="Q31" s="186"/>
      <c r="R31" s="187">
        <f t="shared" si="2"/>
        <v>3668848000</v>
      </c>
      <c r="S31" s="16" t="s">
        <v>249</v>
      </c>
      <c r="T31" s="16"/>
      <c r="U31" s="16"/>
      <c r="V31" s="51" t="s">
        <v>250</v>
      </c>
      <c r="W31" s="243" t="s">
        <v>254</v>
      </c>
      <c r="X31" s="243" t="s">
        <v>68</v>
      </c>
    </row>
    <row r="32" spans="1:24" s="13" customFormat="1">
      <c r="A32" s="10">
        <v>18</v>
      </c>
      <c r="B32" s="19" t="s">
        <v>69</v>
      </c>
      <c r="C32" s="9">
        <v>27</v>
      </c>
      <c r="D32" s="10">
        <v>43</v>
      </c>
      <c r="E32" s="16">
        <v>249</v>
      </c>
      <c r="F32" s="16">
        <v>60.2</v>
      </c>
      <c r="G32" s="16">
        <v>9.1999999999999993</v>
      </c>
      <c r="H32" s="16"/>
      <c r="I32" s="16"/>
      <c r="J32" s="16">
        <v>51</v>
      </c>
      <c r="K32" s="16">
        <f t="shared" si="0"/>
        <v>188.8</v>
      </c>
      <c r="L32" s="16">
        <v>198</v>
      </c>
      <c r="M32" s="186">
        <v>273240000</v>
      </c>
      <c r="N32" s="186"/>
      <c r="O32" s="186">
        <v>0</v>
      </c>
      <c r="P32" s="186">
        <v>1349953000</v>
      </c>
      <c r="Q32" s="186"/>
      <c r="R32" s="187">
        <f t="shared" si="2"/>
        <v>1623193000</v>
      </c>
      <c r="S32" s="16" t="s">
        <v>249</v>
      </c>
      <c r="T32" s="16"/>
      <c r="U32" s="16"/>
      <c r="V32" s="51" t="s">
        <v>250</v>
      </c>
      <c r="W32" s="243" t="s">
        <v>254</v>
      </c>
      <c r="X32" s="251"/>
    </row>
    <row r="33" spans="1:24" s="13" customFormat="1">
      <c r="A33" s="10">
        <v>19</v>
      </c>
      <c r="B33" s="19" t="s">
        <v>179</v>
      </c>
      <c r="C33" s="9">
        <v>27</v>
      </c>
      <c r="D33" s="10">
        <v>42</v>
      </c>
      <c r="E33" s="16">
        <v>296.89999999999998</v>
      </c>
      <c r="F33" s="16">
        <v>73.400000000000006</v>
      </c>
      <c r="G33" s="16">
        <v>4.2</v>
      </c>
      <c r="H33" s="16"/>
      <c r="I33" s="16"/>
      <c r="J33" s="16">
        <v>69.2</v>
      </c>
      <c r="K33" s="16">
        <f t="shared" si="0"/>
        <v>223.49999999999997</v>
      </c>
      <c r="L33" s="16">
        <v>223</v>
      </c>
      <c r="M33" s="186"/>
      <c r="N33" s="186"/>
      <c r="O33" s="186"/>
      <c r="P33" s="186"/>
      <c r="Q33" s="186"/>
      <c r="R33" s="187">
        <f t="shared" si="2"/>
        <v>0</v>
      </c>
      <c r="S33" s="16" t="s">
        <v>253</v>
      </c>
      <c r="T33" s="16"/>
      <c r="U33" s="16"/>
      <c r="V33" s="51" t="s">
        <v>250</v>
      </c>
      <c r="W33" s="243" t="s">
        <v>254</v>
      </c>
      <c r="X33" s="251"/>
    </row>
    <row r="34" spans="1:24" s="13" customFormat="1">
      <c r="A34" s="558">
        <v>20</v>
      </c>
      <c r="B34" s="626" t="s">
        <v>126</v>
      </c>
      <c r="C34" s="9">
        <v>27</v>
      </c>
      <c r="D34" s="10">
        <v>41</v>
      </c>
      <c r="E34" s="16">
        <v>145</v>
      </c>
      <c r="F34" s="16">
        <v>42.9</v>
      </c>
      <c r="G34" s="16">
        <v>2.9</v>
      </c>
      <c r="H34" s="16"/>
      <c r="I34" s="16"/>
      <c r="J34" s="16">
        <v>40</v>
      </c>
      <c r="K34" s="16">
        <f t="shared" si="0"/>
        <v>102.1</v>
      </c>
      <c r="L34" s="16"/>
      <c r="M34" s="186">
        <v>86130000</v>
      </c>
      <c r="N34" s="186"/>
      <c r="O34" s="186"/>
      <c r="P34" s="186">
        <v>1347511000</v>
      </c>
      <c r="Q34" s="186"/>
      <c r="R34" s="187">
        <f t="shared" si="2"/>
        <v>1433641000</v>
      </c>
      <c r="S34" s="16" t="s">
        <v>253</v>
      </c>
      <c r="T34" s="16" t="s">
        <v>209</v>
      </c>
      <c r="U34" s="16"/>
      <c r="V34" s="51"/>
      <c r="W34" s="243" t="s">
        <v>254</v>
      </c>
      <c r="X34" s="251"/>
    </row>
    <row r="35" spans="1:24" s="13" customFormat="1">
      <c r="A35" s="558"/>
      <c r="B35" s="626"/>
      <c r="C35" s="9">
        <v>27</v>
      </c>
      <c r="D35" s="10">
        <v>39</v>
      </c>
      <c r="E35" s="16">
        <v>415.1</v>
      </c>
      <c r="F35" s="16">
        <v>65.900000000000006</v>
      </c>
      <c r="G35" s="16">
        <v>4.0999999999999996</v>
      </c>
      <c r="H35" s="16"/>
      <c r="I35" s="16"/>
      <c r="J35" s="16">
        <v>61.8</v>
      </c>
      <c r="K35" s="16">
        <f t="shared" si="0"/>
        <v>349.20000000000005</v>
      </c>
      <c r="L35" s="16"/>
      <c r="M35" s="186">
        <v>121770000</v>
      </c>
      <c r="N35" s="186"/>
      <c r="O35" s="186"/>
      <c r="P35" s="186">
        <v>104835000</v>
      </c>
      <c r="Q35" s="186"/>
      <c r="R35" s="187">
        <f t="shared" si="2"/>
        <v>226605000</v>
      </c>
      <c r="S35" s="16" t="s">
        <v>253</v>
      </c>
      <c r="T35" s="16" t="s">
        <v>209</v>
      </c>
      <c r="U35" s="16"/>
      <c r="V35" s="51"/>
      <c r="W35" s="243" t="s">
        <v>254</v>
      </c>
      <c r="X35" s="251"/>
    </row>
    <row r="36" spans="1:24" s="13" customFormat="1">
      <c r="A36" s="10">
        <v>21</v>
      </c>
      <c r="B36" s="19" t="s">
        <v>124</v>
      </c>
      <c r="C36" s="9">
        <v>27</v>
      </c>
      <c r="D36" s="10">
        <v>40</v>
      </c>
      <c r="E36" s="16">
        <v>756.5</v>
      </c>
      <c r="F36" s="16">
        <v>55.3</v>
      </c>
      <c r="G36" s="16">
        <v>4.0999999999999996</v>
      </c>
      <c r="H36" s="16"/>
      <c r="I36" s="16"/>
      <c r="J36" s="16">
        <v>51.2</v>
      </c>
      <c r="K36" s="16">
        <f t="shared" si="0"/>
        <v>701.2</v>
      </c>
      <c r="L36" s="16"/>
      <c r="M36" s="186">
        <v>121770000</v>
      </c>
      <c r="N36" s="186"/>
      <c r="O36" s="186"/>
      <c r="P36" s="186">
        <v>654089000</v>
      </c>
      <c r="Q36" s="186"/>
      <c r="R36" s="187">
        <f t="shared" si="2"/>
        <v>775859000</v>
      </c>
      <c r="S36" s="16" t="s">
        <v>253</v>
      </c>
      <c r="T36" s="16" t="s">
        <v>209</v>
      </c>
      <c r="U36" s="16"/>
      <c r="V36" s="51"/>
      <c r="W36" s="243" t="s">
        <v>254</v>
      </c>
      <c r="X36" s="251"/>
    </row>
    <row r="37" spans="1:24" hidden="1">
      <c r="A37" s="29">
        <v>22</v>
      </c>
      <c r="B37" s="35" t="s">
        <v>70</v>
      </c>
      <c r="C37" s="27">
        <v>27</v>
      </c>
      <c r="D37" s="29">
        <v>48</v>
      </c>
      <c r="E37" s="25"/>
      <c r="F37" s="25"/>
      <c r="G37" s="25"/>
      <c r="H37" s="25"/>
      <c r="I37" s="25"/>
      <c r="J37" s="25"/>
      <c r="K37" s="25">
        <f t="shared" si="0"/>
        <v>0</v>
      </c>
      <c r="L37" s="25"/>
      <c r="M37" s="185"/>
      <c r="N37" s="185"/>
      <c r="O37" s="185"/>
      <c r="P37" s="185"/>
      <c r="Q37" s="185"/>
      <c r="R37" s="184">
        <f t="shared" si="2"/>
        <v>0</v>
      </c>
      <c r="S37" s="25"/>
      <c r="T37" s="25"/>
      <c r="U37" s="25"/>
      <c r="V37" s="49"/>
      <c r="W37" s="181"/>
      <c r="X37" s="179"/>
    </row>
    <row r="38" spans="1:24" s="13" customFormat="1">
      <c r="A38" s="10">
        <v>23</v>
      </c>
      <c r="B38" s="19" t="s">
        <v>123</v>
      </c>
      <c r="C38" s="9">
        <v>27</v>
      </c>
      <c r="D38" s="10">
        <v>38</v>
      </c>
      <c r="E38" s="16">
        <v>270.60000000000002</v>
      </c>
      <c r="F38" s="16">
        <v>47.1</v>
      </c>
      <c r="G38" s="16">
        <v>4.0999999999999996</v>
      </c>
      <c r="H38" s="16"/>
      <c r="I38" s="16"/>
      <c r="J38" s="16">
        <v>43</v>
      </c>
      <c r="K38" s="16">
        <f t="shared" si="0"/>
        <v>223.50000000000003</v>
      </c>
      <c r="L38" s="16"/>
      <c r="M38" s="186">
        <v>121770000</v>
      </c>
      <c r="N38" s="186"/>
      <c r="O38" s="186"/>
      <c r="P38" s="186">
        <v>1182726000</v>
      </c>
      <c r="Q38" s="186"/>
      <c r="R38" s="187">
        <f t="shared" si="2"/>
        <v>1304496000</v>
      </c>
      <c r="S38" s="16" t="s">
        <v>253</v>
      </c>
      <c r="T38" s="16" t="s">
        <v>209</v>
      </c>
      <c r="U38" s="16"/>
      <c r="V38" s="51"/>
      <c r="W38" s="243" t="s">
        <v>254</v>
      </c>
      <c r="X38" s="251"/>
    </row>
    <row r="39" spans="1:24" hidden="1">
      <c r="A39" s="29">
        <v>24</v>
      </c>
      <c r="B39" s="35" t="s">
        <v>122</v>
      </c>
      <c r="C39" s="27">
        <v>27</v>
      </c>
      <c r="D39" s="29">
        <v>37</v>
      </c>
      <c r="E39" s="25">
        <v>330.9</v>
      </c>
      <c r="F39" s="25">
        <v>70.099999999999994</v>
      </c>
      <c r="G39" s="25">
        <v>6.3</v>
      </c>
      <c r="H39" s="25"/>
      <c r="I39" s="25"/>
      <c r="J39" s="25">
        <v>63.8</v>
      </c>
      <c r="K39" s="25">
        <f t="shared" si="0"/>
        <v>260.79999999999995</v>
      </c>
      <c r="L39" s="25"/>
      <c r="M39" s="185">
        <v>187110000</v>
      </c>
      <c r="N39" s="185"/>
      <c r="O39" s="185"/>
      <c r="P39" s="185">
        <v>285722000</v>
      </c>
      <c r="Q39" s="185"/>
      <c r="R39" s="184">
        <f t="shared" si="2"/>
        <v>472832000</v>
      </c>
      <c r="S39" s="25" t="s">
        <v>253</v>
      </c>
      <c r="T39" s="25" t="s">
        <v>209</v>
      </c>
      <c r="U39" s="25"/>
      <c r="V39" s="49"/>
      <c r="W39" s="181" t="s">
        <v>254</v>
      </c>
      <c r="X39" s="179"/>
    </row>
    <row r="40" spans="1:24" s="13" customFormat="1">
      <c r="A40" s="10">
        <v>25</v>
      </c>
      <c r="B40" s="19" t="s">
        <v>180</v>
      </c>
      <c r="C40" s="9">
        <v>27</v>
      </c>
      <c r="D40" s="10">
        <v>36</v>
      </c>
      <c r="E40" s="16">
        <v>290.60000000000002</v>
      </c>
      <c r="F40" s="16">
        <v>88.1</v>
      </c>
      <c r="G40" s="16">
        <v>6.6</v>
      </c>
      <c r="H40" s="16"/>
      <c r="I40" s="16"/>
      <c r="J40" s="16">
        <v>81.5</v>
      </c>
      <c r="K40" s="16">
        <f t="shared" si="0"/>
        <v>202.50000000000003</v>
      </c>
      <c r="L40" s="16">
        <v>193</v>
      </c>
      <c r="M40" s="186"/>
      <c r="N40" s="186"/>
      <c r="O40" s="186"/>
      <c r="P40" s="186"/>
      <c r="Q40" s="186"/>
      <c r="R40" s="187">
        <f t="shared" si="2"/>
        <v>0</v>
      </c>
      <c r="S40" s="16" t="s">
        <v>258</v>
      </c>
      <c r="T40" s="16"/>
      <c r="U40" s="16"/>
      <c r="V40" s="51" t="s">
        <v>250</v>
      </c>
      <c r="W40" s="243" t="s">
        <v>254</v>
      </c>
      <c r="X40" s="251"/>
    </row>
    <row r="41" spans="1:24" hidden="1">
      <c r="A41" s="29">
        <v>26</v>
      </c>
      <c r="B41" s="35" t="s">
        <v>181</v>
      </c>
      <c r="C41" s="27">
        <v>27</v>
      </c>
      <c r="D41" s="29">
        <v>35</v>
      </c>
      <c r="E41" s="25">
        <v>260.8</v>
      </c>
      <c r="F41" s="25">
        <v>79.900000000000006</v>
      </c>
      <c r="G41" s="25">
        <v>5.9</v>
      </c>
      <c r="H41" s="25"/>
      <c r="I41" s="25"/>
      <c r="J41" s="25">
        <v>74</v>
      </c>
      <c r="K41" s="25">
        <f t="shared" si="0"/>
        <v>180.9</v>
      </c>
      <c r="L41" s="25">
        <v>183</v>
      </c>
      <c r="M41" s="185"/>
      <c r="N41" s="185"/>
      <c r="O41" s="185"/>
      <c r="P41" s="185"/>
      <c r="Q41" s="185"/>
      <c r="R41" s="184">
        <f t="shared" si="2"/>
        <v>0</v>
      </c>
      <c r="S41" s="25" t="s">
        <v>253</v>
      </c>
      <c r="T41" s="25"/>
      <c r="U41" s="25"/>
      <c r="V41" s="49" t="s">
        <v>250</v>
      </c>
      <c r="W41" s="181" t="s">
        <v>254</v>
      </c>
      <c r="X41" s="179"/>
    </row>
    <row r="42" spans="1:24" s="13" customFormat="1">
      <c r="A42" s="10">
        <v>27</v>
      </c>
      <c r="B42" s="19" t="s">
        <v>182</v>
      </c>
      <c r="C42" s="9">
        <v>27</v>
      </c>
      <c r="D42" s="10">
        <v>34</v>
      </c>
      <c r="E42" s="16">
        <v>269.8</v>
      </c>
      <c r="F42" s="16">
        <v>92.3</v>
      </c>
      <c r="G42" s="16">
        <v>7</v>
      </c>
      <c r="H42" s="16"/>
      <c r="I42" s="16"/>
      <c r="J42" s="16">
        <v>85.3</v>
      </c>
      <c r="K42" s="16">
        <f t="shared" si="0"/>
        <v>177.5</v>
      </c>
      <c r="L42" s="16">
        <v>181</v>
      </c>
      <c r="M42" s="186"/>
      <c r="N42" s="186"/>
      <c r="O42" s="186"/>
      <c r="P42" s="186"/>
      <c r="Q42" s="186"/>
      <c r="R42" s="187">
        <f t="shared" si="2"/>
        <v>0</v>
      </c>
      <c r="S42" s="16" t="s">
        <v>253</v>
      </c>
      <c r="T42" s="16"/>
      <c r="U42" s="16"/>
      <c r="V42" s="51" t="s">
        <v>250</v>
      </c>
      <c r="W42" s="243" t="s">
        <v>254</v>
      </c>
      <c r="X42" s="251"/>
    </row>
    <row r="43" spans="1:24" s="17" customFormat="1">
      <c r="A43" s="558">
        <v>28</v>
      </c>
      <c r="B43" s="626" t="s">
        <v>121</v>
      </c>
      <c r="C43" s="10">
        <v>27</v>
      </c>
      <c r="D43" s="10">
        <v>33</v>
      </c>
      <c r="E43" s="16">
        <v>316.10000000000002</v>
      </c>
      <c r="F43" s="16">
        <v>117.9</v>
      </c>
      <c r="G43" s="16">
        <v>8.4</v>
      </c>
      <c r="H43" s="16"/>
      <c r="I43" s="16"/>
      <c r="J43" s="16">
        <v>109.5</v>
      </c>
      <c r="K43" s="16">
        <f t="shared" si="0"/>
        <v>198.20000000000002</v>
      </c>
      <c r="L43" s="16"/>
      <c r="M43" s="186">
        <v>249480000</v>
      </c>
      <c r="N43" s="186"/>
      <c r="O43" s="186">
        <v>900000</v>
      </c>
      <c r="P43" s="186">
        <v>840775000</v>
      </c>
      <c r="Q43" s="186"/>
      <c r="R43" s="187">
        <f t="shared" si="2"/>
        <v>1091155000</v>
      </c>
      <c r="S43" s="16" t="s">
        <v>249</v>
      </c>
      <c r="T43" s="16"/>
      <c r="U43" s="16"/>
      <c r="V43" s="51" t="s">
        <v>250</v>
      </c>
      <c r="W43" s="243" t="s">
        <v>254</v>
      </c>
      <c r="X43" s="251"/>
    </row>
    <row r="44" spans="1:24" s="17" customFormat="1">
      <c r="A44" s="558"/>
      <c r="B44" s="626"/>
      <c r="C44" s="10">
        <v>27</v>
      </c>
      <c r="D44" s="10">
        <v>32</v>
      </c>
      <c r="E44" s="16">
        <v>315.10000000000002</v>
      </c>
      <c r="F44" s="16">
        <v>118.2</v>
      </c>
      <c r="G44" s="16">
        <v>10.1</v>
      </c>
      <c r="H44" s="16"/>
      <c r="I44" s="16"/>
      <c r="J44" s="16">
        <v>108.1</v>
      </c>
      <c r="K44" s="16">
        <f t="shared" si="0"/>
        <v>196.90000000000003</v>
      </c>
      <c r="L44" s="16"/>
      <c r="M44" s="186">
        <v>299970000</v>
      </c>
      <c r="N44" s="186"/>
      <c r="O44" s="186"/>
      <c r="P44" s="186"/>
      <c r="Q44" s="186"/>
      <c r="R44" s="187">
        <f t="shared" si="2"/>
        <v>299970000</v>
      </c>
      <c r="S44" s="16" t="s">
        <v>249</v>
      </c>
      <c r="T44" s="16"/>
      <c r="U44" s="16"/>
      <c r="V44" s="51" t="s">
        <v>250</v>
      </c>
      <c r="W44" s="243"/>
      <c r="X44" s="252"/>
    </row>
    <row r="45" spans="1:24" s="17" customFormat="1">
      <c r="A45" s="558"/>
      <c r="B45" s="626"/>
      <c r="C45" s="10">
        <v>27</v>
      </c>
      <c r="D45" s="10">
        <v>31</v>
      </c>
      <c r="E45" s="16">
        <v>311.39999999999998</v>
      </c>
      <c r="F45" s="16">
        <v>123.2</v>
      </c>
      <c r="G45" s="16">
        <v>11.1</v>
      </c>
      <c r="H45" s="16"/>
      <c r="I45" s="16"/>
      <c r="J45" s="16">
        <v>112.1</v>
      </c>
      <c r="K45" s="16">
        <f t="shared" si="0"/>
        <v>188.2</v>
      </c>
      <c r="L45" s="16"/>
      <c r="M45" s="186">
        <v>362970000</v>
      </c>
      <c r="N45" s="186"/>
      <c r="O45" s="186"/>
      <c r="P45" s="186"/>
      <c r="Q45" s="186"/>
      <c r="R45" s="187">
        <f t="shared" si="2"/>
        <v>362970000</v>
      </c>
      <c r="S45" s="16" t="s">
        <v>249</v>
      </c>
      <c r="T45" s="16"/>
      <c r="U45" s="16"/>
      <c r="V45" s="51" t="s">
        <v>250</v>
      </c>
      <c r="W45" s="243"/>
      <c r="X45" s="252"/>
    </row>
    <row r="46" spans="1:24" s="13" customFormat="1">
      <c r="A46" s="10">
        <v>29</v>
      </c>
      <c r="B46" s="19" t="s">
        <v>120</v>
      </c>
      <c r="C46" s="9">
        <v>27</v>
      </c>
      <c r="D46" s="10">
        <v>30</v>
      </c>
      <c r="E46" s="16">
        <v>252.3</v>
      </c>
      <c r="F46" s="16">
        <v>92.5</v>
      </c>
      <c r="G46" s="16">
        <v>20</v>
      </c>
      <c r="H46" s="16"/>
      <c r="I46" s="16"/>
      <c r="J46" s="16">
        <v>72.5</v>
      </c>
      <c r="K46" s="16">
        <f t="shared" si="0"/>
        <v>159.80000000000001</v>
      </c>
      <c r="L46" s="16"/>
      <c r="M46" s="186">
        <v>654000000</v>
      </c>
      <c r="N46" s="186"/>
      <c r="O46" s="186">
        <v>950000</v>
      </c>
      <c r="P46" s="186">
        <v>759267000</v>
      </c>
      <c r="Q46" s="186"/>
      <c r="R46" s="187">
        <f t="shared" si="2"/>
        <v>1414217000</v>
      </c>
      <c r="S46" s="16" t="s">
        <v>249</v>
      </c>
      <c r="T46" s="16"/>
      <c r="U46" s="16"/>
      <c r="V46" s="51" t="s">
        <v>250</v>
      </c>
      <c r="W46" s="243" t="s">
        <v>254</v>
      </c>
      <c r="X46" s="251"/>
    </row>
    <row r="47" spans="1:24" s="13" customFormat="1">
      <c r="A47" s="10">
        <v>30</v>
      </c>
      <c r="B47" s="19" t="s">
        <v>71</v>
      </c>
      <c r="C47" s="9">
        <v>27</v>
      </c>
      <c r="D47" s="10">
        <v>29</v>
      </c>
      <c r="E47" s="16">
        <v>196.5</v>
      </c>
      <c r="F47" s="16">
        <v>77.099999999999994</v>
      </c>
      <c r="G47" s="16">
        <v>9</v>
      </c>
      <c r="H47" s="16"/>
      <c r="I47" s="16"/>
      <c r="J47" s="16">
        <v>68.099999999999994</v>
      </c>
      <c r="K47" s="16">
        <f t="shared" si="0"/>
        <v>119.4</v>
      </c>
      <c r="L47" s="16"/>
      <c r="M47" s="186"/>
      <c r="N47" s="186"/>
      <c r="O47" s="186"/>
      <c r="P47" s="186"/>
      <c r="Q47" s="186"/>
      <c r="R47" s="187">
        <f t="shared" si="2"/>
        <v>0</v>
      </c>
      <c r="S47" s="16" t="s">
        <v>258</v>
      </c>
      <c r="T47" s="16"/>
      <c r="U47" s="16"/>
      <c r="V47" s="51" t="s">
        <v>250</v>
      </c>
      <c r="W47" s="243" t="s">
        <v>254</v>
      </c>
      <c r="X47" s="251"/>
    </row>
    <row r="48" spans="1:24" s="15" customFormat="1" hidden="1">
      <c r="A48" s="29">
        <v>31</v>
      </c>
      <c r="B48" s="35" t="s">
        <v>72</v>
      </c>
      <c r="C48" s="29">
        <v>27</v>
      </c>
      <c r="D48" s="29">
        <v>28</v>
      </c>
      <c r="E48" s="25">
        <v>189.9</v>
      </c>
      <c r="F48" s="25">
        <v>74.5</v>
      </c>
      <c r="G48" s="25"/>
      <c r="H48" s="25">
        <v>6.3</v>
      </c>
      <c r="I48" s="25"/>
      <c r="J48" s="25">
        <v>68.2</v>
      </c>
      <c r="K48" s="25">
        <f t="shared" si="0"/>
        <v>115.4</v>
      </c>
      <c r="L48" s="25"/>
      <c r="M48" s="185"/>
      <c r="N48" s="185"/>
      <c r="O48" s="185"/>
      <c r="P48" s="185"/>
      <c r="Q48" s="185"/>
      <c r="R48" s="184">
        <f t="shared" si="2"/>
        <v>0</v>
      </c>
      <c r="S48" s="25" t="s">
        <v>253</v>
      </c>
      <c r="T48" s="25"/>
      <c r="U48" s="25"/>
      <c r="V48" s="49" t="s">
        <v>250</v>
      </c>
      <c r="W48" s="181" t="s">
        <v>254</v>
      </c>
      <c r="X48" s="180"/>
    </row>
    <row r="49" spans="1:24" s="13" customFormat="1">
      <c r="A49" s="10">
        <v>32</v>
      </c>
      <c r="B49" s="19" t="s">
        <v>129</v>
      </c>
      <c r="C49" s="9">
        <v>27</v>
      </c>
      <c r="D49" s="10">
        <v>27</v>
      </c>
      <c r="E49" s="16">
        <v>191.4</v>
      </c>
      <c r="F49" s="16">
        <v>77.7</v>
      </c>
      <c r="G49" s="16">
        <v>6.3</v>
      </c>
      <c r="H49" s="16"/>
      <c r="I49" s="16"/>
      <c r="J49" s="16">
        <v>71.400000000000006</v>
      </c>
      <c r="K49" s="16">
        <f t="shared" si="0"/>
        <v>113.7</v>
      </c>
      <c r="L49" s="16"/>
      <c r="M49" s="186">
        <v>187110000</v>
      </c>
      <c r="N49" s="186"/>
      <c r="O49" s="186"/>
      <c r="P49" s="186">
        <v>400574000</v>
      </c>
      <c r="Q49" s="186"/>
      <c r="R49" s="187">
        <f t="shared" si="2"/>
        <v>587684000</v>
      </c>
      <c r="S49" s="16" t="s">
        <v>249</v>
      </c>
      <c r="T49" s="16"/>
      <c r="U49" s="16"/>
      <c r="V49" s="51" t="s">
        <v>250</v>
      </c>
      <c r="W49" s="243" t="s">
        <v>254</v>
      </c>
      <c r="X49" s="251"/>
    </row>
    <row r="50" spans="1:24" s="13" customFormat="1">
      <c r="A50" s="10">
        <v>33</v>
      </c>
      <c r="B50" s="4" t="s">
        <v>54</v>
      </c>
      <c r="C50" s="3">
        <v>27</v>
      </c>
      <c r="D50" s="3">
        <v>49</v>
      </c>
      <c r="E50" s="5">
        <v>189.8</v>
      </c>
      <c r="F50" s="5">
        <v>77.400000000000006</v>
      </c>
      <c r="G50" s="5">
        <v>6.3</v>
      </c>
      <c r="H50" s="5"/>
      <c r="I50" s="5"/>
      <c r="J50" s="5">
        <v>71.099999999999994</v>
      </c>
      <c r="K50" s="5">
        <f>E50-F50</f>
        <v>112.4</v>
      </c>
      <c r="L50" s="248">
        <v>113</v>
      </c>
      <c r="M50" s="187"/>
      <c r="N50" s="187"/>
      <c r="O50" s="187"/>
      <c r="P50" s="187"/>
      <c r="Q50" s="187"/>
      <c r="R50" s="187">
        <f t="shared" si="2"/>
        <v>0</v>
      </c>
      <c r="S50" s="16" t="s">
        <v>253</v>
      </c>
      <c r="T50" s="16"/>
      <c r="U50" s="16"/>
      <c r="V50" s="51" t="s">
        <v>250</v>
      </c>
      <c r="W50" s="243" t="s">
        <v>254</v>
      </c>
      <c r="X50" s="251"/>
    </row>
    <row r="51" spans="1:24" hidden="1">
      <c r="A51" s="29">
        <v>34</v>
      </c>
      <c r="B51" s="68" t="s">
        <v>130</v>
      </c>
      <c r="C51" s="27">
        <v>27</v>
      </c>
      <c r="D51" s="29">
        <v>50</v>
      </c>
      <c r="E51" s="25">
        <v>187.5</v>
      </c>
      <c r="F51" s="25">
        <v>79.099999999999994</v>
      </c>
      <c r="G51" s="25">
        <v>6.3</v>
      </c>
      <c r="H51" s="25"/>
      <c r="I51" s="25"/>
      <c r="J51" s="25">
        <v>72.8</v>
      </c>
      <c r="K51" s="25">
        <f t="shared" si="0"/>
        <v>108.4</v>
      </c>
      <c r="L51" s="25"/>
      <c r="M51" s="185"/>
      <c r="N51" s="185"/>
      <c r="O51" s="185"/>
      <c r="P51" s="185"/>
      <c r="Q51" s="185"/>
      <c r="R51" s="184">
        <f t="shared" si="2"/>
        <v>0</v>
      </c>
      <c r="S51" s="25" t="s">
        <v>253</v>
      </c>
      <c r="T51" s="25"/>
      <c r="U51" s="25"/>
      <c r="V51" s="49" t="s">
        <v>250</v>
      </c>
      <c r="W51" s="181" t="s">
        <v>254</v>
      </c>
      <c r="X51" s="179"/>
    </row>
    <row r="52" spans="1:24" s="15" customFormat="1" hidden="1">
      <c r="A52" s="29">
        <v>35</v>
      </c>
      <c r="B52" s="35" t="s">
        <v>73</v>
      </c>
      <c r="C52" s="29">
        <v>27</v>
      </c>
      <c r="D52" s="29">
        <v>51</v>
      </c>
      <c r="E52" s="25">
        <v>186.8</v>
      </c>
      <c r="F52" s="25">
        <v>80.2</v>
      </c>
      <c r="G52" s="25">
        <v>6.3</v>
      </c>
      <c r="H52" s="25"/>
      <c r="I52" s="25"/>
      <c r="J52" s="25">
        <v>73.900000000000006</v>
      </c>
      <c r="K52" s="25">
        <f t="shared" si="0"/>
        <v>106.60000000000001</v>
      </c>
      <c r="L52" s="25"/>
      <c r="M52" s="185"/>
      <c r="N52" s="185"/>
      <c r="O52" s="185"/>
      <c r="P52" s="185"/>
      <c r="Q52" s="185"/>
      <c r="R52" s="184">
        <f t="shared" si="2"/>
        <v>0</v>
      </c>
      <c r="S52" s="25" t="s">
        <v>253</v>
      </c>
      <c r="T52" s="25"/>
      <c r="U52" s="25"/>
      <c r="V52" s="49" t="s">
        <v>250</v>
      </c>
      <c r="W52" s="181" t="s">
        <v>254</v>
      </c>
      <c r="X52" s="180"/>
    </row>
    <row r="53" spans="1:24" s="15" customFormat="1" ht="31.2" hidden="1">
      <c r="A53" s="29">
        <v>36</v>
      </c>
      <c r="B53" s="35" t="s">
        <v>74</v>
      </c>
      <c r="C53" s="29">
        <v>27</v>
      </c>
      <c r="D53" s="29">
        <v>17</v>
      </c>
      <c r="E53" s="25"/>
      <c r="F53" s="25"/>
      <c r="G53" s="25"/>
      <c r="H53" s="25"/>
      <c r="I53" s="25"/>
      <c r="J53" s="25"/>
      <c r="K53" s="25">
        <f t="shared" si="0"/>
        <v>0</v>
      </c>
      <c r="L53" s="25"/>
      <c r="M53" s="185"/>
      <c r="N53" s="185"/>
      <c r="O53" s="185"/>
      <c r="P53" s="185"/>
      <c r="Q53" s="185"/>
      <c r="R53" s="184">
        <f t="shared" si="2"/>
        <v>0</v>
      </c>
      <c r="S53" s="25"/>
      <c r="T53" s="25"/>
      <c r="U53" s="25"/>
      <c r="V53" s="49"/>
      <c r="W53" s="181"/>
      <c r="X53" s="180"/>
    </row>
    <row r="54" spans="1:24" hidden="1">
      <c r="A54" s="517">
        <v>37</v>
      </c>
      <c r="B54" s="599" t="s">
        <v>75</v>
      </c>
      <c r="C54" s="27">
        <v>27</v>
      </c>
      <c r="D54" s="29">
        <v>52</v>
      </c>
      <c r="E54" s="25">
        <v>571.29999999999995</v>
      </c>
      <c r="F54" s="25">
        <v>196.7</v>
      </c>
      <c r="G54" s="25"/>
      <c r="H54" s="25"/>
      <c r="I54" s="25"/>
      <c r="J54" s="25">
        <v>196.7</v>
      </c>
      <c r="K54" s="25">
        <f t="shared" si="0"/>
        <v>374.59999999999997</v>
      </c>
      <c r="L54" s="25"/>
      <c r="M54" s="185"/>
      <c r="N54" s="185"/>
      <c r="O54" s="185"/>
      <c r="P54" s="185"/>
      <c r="Q54" s="185"/>
      <c r="R54" s="184">
        <f t="shared" si="2"/>
        <v>0</v>
      </c>
      <c r="S54" s="25" t="s">
        <v>253</v>
      </c>
      <c r="T54" s="25"/>
      <c r="U54" s="25"/>
      <c r="V54" s="49" t="s">
        <v>250</v>
      </c>
      <c r="W54" s="181" t="s">
        <v>254</v>
      </c>
      <c r="X54" s="179"/>
    </row>
    <row r="55" spans="1:24" hidden="1">
      <c r="A55" s="517"/>
      <c r="B55" s="599"/>
      <c r="C55" s="27">
        <v>27</v>
      </c>
      <c r="D55" s="29">
        <v>53</v>
      </c>
      <c r="E55" s="25">
        <v>368.6</v>
      </c>
      <c r="F55" s="25">
        <v>84</v>
      </c>
      <c r="G55" s="25"/>
      <c r="H55" s="25"/>
      <c r="I55" s="25"/>
      <c r="J55" s="25">
        <v>84</v>
      </c>
      <c r="K55" s="25">
        <f t="shared" si="0"/>
        <v>284.60000000000002</v>
      </c>
      <c r="L55" s="25"/>
      <c r="M55" s="185"/>
      <c r="N55" s="185"/>
      <c r="O55" s="185"/>
      <c r="P55" s="185"/>
      <c r="Q55" s="185"/>
      <c r="R55" s="184">
        <f t="shared" si="2"/>
        <v>0</v>
      </c>
      <c r="S55" s="25"/>
      <c r="T55" s="25"/>
      <c r="U55" s="25"/>
      <c r="V55" s="49"/>
      <c r="W55" s="181"/>
      <c r="X55" s="179"/>
    </row>
    <row r="56" spans="1:24" hidden="1">
      <c r="A56" s="517"/>
      <c r="B56" s="599"/>
      <c r="C56" s="27">
        <v>27</v>
      </c>
      <c r="D56" s="29">
        <v>55</v>
      </c>
      <c r="E56" s="25">
        <v>353.5</v>
      </c>
      <c r="F56" s="25">
        <v>85.4</v>
      </c>
      <c r="G56" s="25">
        <v>1.3</v>
      </c>
      <c r="H56" s="25"/>
      <c r="I56" s="25"/>
      <c r="J56" s="25">
        <v>84.1</v>
      </c>
      <c r="K56" s="25">
        <f t="shared" si="0"/>
        <v>268.10000000000002</v>
      </c>
      <c r="L56" s="25"/>
      <c r="M56" s="185"/>
      <c r="N56" s="185"/>
      <c r="O56" s="185"/>
      <c r="P56" s="185"/>
      <c r="Q56" s="185"/>
      <c r="R56" s="184">
        <f t="shared" si="2"/>
        <v>0</v>
      </c>
      <c r="S56" s="25"/>
      <c r="T56" s="25"/>
      <c r="U56" s="25"/>
      <c r="V56" s="49"/>
      <c r="W56" s="181"/>
      <c r="X56" s="179"/>
    </row>
    <row r="57" spans="1:24" hidden="1">
      <c r="A57" s="517"/>
      <c r="B57" s="599"/>
      <c r="C57" s="27">
        <v>27</v>
      </c>
      <c r="D57" s="29">
        <v>56</v>
      </c>
      <c r="E57" s="25">
        <v>379.2</v>
      </c>
      <c r="F57" s="25">
        <v>92.5</v>
      </c>
      <c r="G57" s="25">
        <v>0.9</v>
      </c>
      <c r="H57" s="25"/>
      <c r="I57" s="25"/>
      <c r="J57" s="25">
        <v>91.6</v>
      </c>
      <c r="K57" s="25">
        <f t="shared" si="0"/>
        <v>286.7</v>
      </c>
      <c r="L57" s="29"/>
      <c r="M57" s="185"/>
      <c r="N57" s="185"/>
      <c r="O57" s="185"/>
      <c r="P57" s="185"/>
      <c r="Q57" s="185"/>
      <c r="R57" s="184">
        <f t="shared" si="2"/>
        <v>0</v>
      </c>
      <c r="S57" s="29"/>
      <c r="T57" s="29"/>
      <c r="U57" s="29"/>
      <c r="V57" s="28"/>
      <c r="W57" s="179"/>
      <c r="X57" s="181" t="s">
        <v>128</v>
      </c>
    </row>
    <row r="58" spans="1:24" hidden="1">
      <c r="A58" s="29">
        <v>38</v>
      </c>
      <c r="B58" s="35" t="s">
        <v>76</v>
      </c>
      <c r="C58" s="27">
        <v>27</v>
      </c>
      <c r="D58" s="29">
        <v>54</v>
      </c>
      <c r="E58" s="25"/>
      <c r="F58" s="25"/>
      <c r="G58" s="25"/>
      <c r="H58" s="25"/>
      <c r="I58" s="25"/>
      <c r="J58" s="25"/>
      <c r="K58" s="25">
        <f t="shared" si="0"/>
        <v>0</v>
      </c>
      <c r="L58" s="25"/>
      <c r="M58" s="185"/>
      <c r="N58" s="185"/>
      <c r="O58" s="185"/>
      <c r="P58" s="185"/>
      <c r="Q58" s="185"/>
      <c r="R58" s="184">
        <f t="shared" si="2"/>
        <v>0</v>
      </c>
      <c r="S58" s="25"/>
      <c r="T58" s="25"/>
      <c r="U58" s="25"/>
      <c r="V58" s="49"/>
      <c r="W58" s="181"/>
      <c r="X58" s="179"/>
    </row>
    <row r="59" spans="1:24" hidden="1">
      <c r="A59" s="29">
        <v>39</v>
      </c>
      <c r="B59" s="35" t="s">
        <v>77</v>
      </c>
      <c r="C59" s="29">
        <v>27</v>
      </c>
      <c r="D59" s="29">
        <v>57</v>
      </c>
      <c r="E59" s="25">
        <v>307.10000000000002</v>
      </c>
      <c r="F59" s="25">
        <v>74.3</v>
      </c>
      <c r="G59" s="25">
        <v>7.3</v>
      </c>
      <c r="H59" s="25"/>
      <c r="I59" s="25"/>
      <c r="J59" s="25">
        <v>67</v>
      </c>
      <c r="K59" s="25">
        <f t="shared" si="0"/>
        <v>232.8</v>
      </c>
      <c r="L59" s="25"/>
      <c r="M59" s="185">
        <v>216810000</v>
      </c>
      <c r="N59" s="185"/>
      <c r="O59" s="185">
        <v>244000</v>
      </c>
      <c r="P59" s="185">
        <v>5853000</v>
      </c>
      <c r="Q59" s="185"/>
      <c r="R59" s="184">
        <f t="shared" si="2"/>
        <v>222907000</v>
      </c>
      <c r="S59" s="25" t="s">
        <v>249</v>
      </c>
      <c r="T59" s="25"/>
      <c r="U59" s="25"/>
      <c r="V59" s="49" t="s">
        <v>250</v>
      </c>
      <c r="W59" s="181" t="s">
        <v>254</v>
      </c>
      <c r="X59" s="179"/>
    </row>
    <row r="60" spans="1:24" s="13" customFormat="1">
      <c r="A60" s="10">
        <v>40</v>
      </c>
      <c r="B60" s="19" t="s">
        <v>78</v>
      </c>
      <c r="C60" s="9">
        <v>27</v>
      </c>
      <c r="D60" s="10">
        <v>60</v>
      </c>
      <c r="E60" s="16"/>
      <c r="F60" s="16">
        <v>78.400000000000006</v>
      </c>
      <c r="G60" s="16">
        <v>78.400000000000006</v>
      </c>
      <c r="H60" s="16"/>
      <c r="I60" s="16"/>
      <c r="J60" s="16"/>
      <c r="K60" s="16">
        <f t="shared" si="0"/>
        <v>-78.400000000000006</v>
      </c>
      <c r="L60" s="16"/>
      <c r="M60" s="186"/>
      <c r="N60" s="186"/>
      <c r="O60" s="186"/>
      <c r="P60" s="186"/>
      <c r="Q60" s="186"/>
      <c r="R60" s="187">
        <f t="shared" si="2"/>
        <v>0</v>
      </c>
      <c r="S60" s="16" t="s">
        <v>258</v>
      </c>
      <c r="T60" s="16" t="s">
        <v>209</v>
      </c>
      <c r="U60" s="16"/>
      <c r="V60" s="51"/>
      <c r="W60" s="243"/>
      <c r="X60" s="251"/>
    </row>
    <row r="61" spans="1:24" s="13" customFormat="1">
      <c r="A61" s="10">
        <v>41</v>
      </c>
      <c r="B61" s="19" t="s">
        <v>79</v>
      </c>
      <c r="C61" s="9">
        <v>27</v>
      </c>
      <c r="D61" s="10">
        <v>25</v>
      </c>
      <c r="E61" s="16">
        <v>287.5</v>
      </c>
      <c r="F61" s="16">
        <v>76.7</v>
      </c>
      <c r="G61" s="16">
        <v>76.7</v>
      </c>
      <c r="H61" s="16"/>
      <c r="I61" s="16"/>
      <c r="J61" s="16"/>
      <c r="K61" s="16">
        <f t="shared" si="0"/>
        <v>210.8</v>
      </c>
      <c r="L61" s="16"/>
      <c r="M61" s="186">
        <v>2277990000</v>
      </c>
      <c r="N61" s="186"/>
      <c r="O61" s="186"/>
      <c r="P61" s="186">
        <v>74040000</v>
      </c>
      <c r="Q61" s="186"/>
      <c r="R61" s="187">
        <f t="shared" si="2"/>
        <v>2352030000</v>
      </c>
      <c r="S61" s="16" t="s">
        <v>243</v>
      </c>
      <c r="T61" s="16" t="s">
        <v>209</v>
      </c>
      <c r="U61" s="16"/>
      <c r="V61" s="51"/>
      <c r="W61" s="243"/>
      <c r="X61" s="251"/>
    </row>
    <row r="62" spans="1:24" s="13" customFormat="1">
      <c r="A62" s="10">
        <v>42</v>
      </c>
      <c r="B62" s="19" t="s">
        <v>80</v>
      </c>
      <c r="C62" s="9">
        <v>27</v>
      </c>
      <c r="D62" s="10">
        <v>61</v>
      </c>
      <c r="E62" s="16">
        <v>286.39999999999998</v>
      </c>
      <c r="F62" s="16">
        <v>84.9</v>
      </c>
      <c r="G62" s="16">
        <v>84.9</v>
      </c>
      <c r="H62" s="16"/>
      <c r="I62" s="16"/>
      <c r="J62" s="16"/>
      <c r="K62" s="16">
        <f t="shared" si="0"/>
        <v>201.49999999999997</v>
      </c>
      <c r="L62" s="16"/>
      <c r="M62" s="186">
        <v>2521530000</v>
      </c>
      <c r="N62" s="186"/>
      <c r="O62" s="186">
        <v>2480000</v>
      </c>
      <c r="P62" s="186">
        <v>752710000</v>
      </c>
      <c r="Q62" s="186"/>
      <c r="R62" s="187">
        <f t="shared" si="2"/>
        <v>3276720000</v>
      </c>
      <c r="S62" s="16" t="s">
        <v>256</v>
      </c>
      <c r="T62" s="16"/>
      <c r="U62" s="16" t="s">
        <v>209</v>
      </c>
      <c r="V62" s="51"/>
      <c r="W62" s="243"/>
      <c r="X62" s="251"/>
    </row>
    <row r="63" spans="1:24" s="13" customFormat="1" ht="31.2">
      <c r="A63" s="10">
        <v>43</v>
      </c>
      <c r="B63" s="19" t="s">
        <v>185</v>
      </c>
      <c r="C63" s="3">
        <v>27</v>
      </c>
      <c r="D63" s="3">
        <v>62</v>
      </c>
      <c r="E63" s="5">
        <v>285</v>
      </c>
      <c r="F63" s="5">
        <v>96.2</v>
      </c>
      <c r="G63" s="5">
        <v>95.3</v>
      </c>
      <c r="H63" s="5"/>
      <c r="I63" s="5"/>
      <c r="J63" s="5">
        <v>0.9</v>
      </c>
      <c r="K63" s="5">
        <f>E63-F63</f>
        <v>188.8</v>
      </c>
      <c r="L63" s="16">
        <v>189.4</v>
      </c>
      <c r="M63" s="186">
        <v>2791800000</v>
      </c>
      <c r="N63" s="186"/>
      <c r="O63" s="186"/>
      <c r="P63" s="186">
        <v>937241389</v>
      </c>
      <c r="Q63" s="186"/>
      <c r="R63" s="187">
        <f t="shared" si="2"/>
        <v>3729041389</v>
      </c>
      <c r="S63" s="16" t="s">
        <v>249</v>
      </c>
      <c r="T63" s="16"/>
      <c r="U63" s="16"/>
      <c r="V63" s="51" t="s">
        <v>250</v>
      </c>
      <c r="W63" s="243"/>
      <c r="X63" s="251"/>
    </row>
    <row r="64" spans="1:24" s="17" customFormat="1">
      <c r="A64" s="10">
        <v>44</v>
      </c>
      <c r="B64" s="19" t="s">
        <v>81</v>
      </c>
      <c r="C64" s="10">
        <v>27</v>
      </c>
      <c r="D64" s="10">
        <v>63</v>
      </c>
      <c r="E64" s="16">
        <v>287.5</v>
      </c>
      <c r="F64" s="16">
        <v>111.7</v>
      </c>
      <c r="G64" s="16">
        <v>54.7</v>
      </c>
      <c r="H64" s="16"/>
      <c r="I64" s="16"/>
      <c r="J64" s="16">
        <v>57</v>
      </c>
      <c r="K64" s="16">
        <f t="shared" si="0"/>
        <v>175.8</v>
      </c>
      <c r="L64" s="16"/>
      <c r="M64" s="186">
        <v>1624590000</v>
      </c>
      <c r="N64" s="186"/>
      <c r="O64" s="186">
        <v>1541000</v>
      </c>
      <c r="P64" s="186">
        <v>703620000</v>
      </c>
      <c r="Q64" s="186"/>
      <c r="R64" s="187">
        <f t="shared" si="2"/>
        <v>2329751000</v>
      </c>
      <c r="S64" s="16" t="s">
        <v>249</v>
      </c>
      <c r="T64" s="16"/>
      <c r="U64" s="16"/>
      <c r="V64" s="51" t="s">
        <v>250</v>
      </c>
      <c r="W64" s="243" t="s">
        <v>254</v>
      </c>
      <c r="X64" s="252"/>
    </row>
    <row r="65" spans="1:24" hidden="1">
      <c r="A65" s="29">
        <v>45</v>
      </c>
      <c r="B65" s="35" t="s">
        <v>125</v>
      </c>
      <c r="C65" s="27">
        <v>27</v>
      </c>
      <c r="D65" s="29">
        <v>64</v>
      </c>
      <c r="E65" s="25">
        <v>294.89999999999998</v>
      </c>
      <c r="F65" s="25">
        <v>127.8</v>
      </c>
      <c r="G65" s="25">
        <v>120</v>
      </c>
      <c r="H65" s="25">
        <v>4.4000000000000004</v>
      </c>
      <c r="I65" s="25"/>
      <c r="J65" s="25">
        <v>3.4</v>
      </c>
      <c r="K65" s="25">
        <f t="shared" si="0"/>
        <v>167.09999999999997</v>
      </c>
      <c r="L65" s="25"/>
      <c r="M65" s="185">
        <v>3297052000</v>
      </c>
      <c r="N65" s="185"/>
      <c r="O65" s="185"/>
      <c r="P65" s="185">
        <v>1106759000</v>
      </c>
      <c r="Q65" s="185"/>
      <c r="R65" s="184">
        <f t="shared" si="2"/>
        <v>4403811000</v>
      </c>
      <c r="S65" s="25" t="s">
        <v>249</v>
      </c>
      <c r="T65" s="25"/>
      <c r="U65" s="25"/>
      <c r="V65" s="49" t="s">
        <v>250</v>
      </c>
      <c r="W65" s="181"/>
      <c r="X65" s="179"/>
    </row>
    <row r="66" spans="1:24" s="13" customFormat="1">
      <c r="A66" s="10">
        <v>46</v>
      </c>
      <c r="B66" s="19" t="s">
        <v>131</v>
      </c>
      <c r="C66" s="9">
        <v>27</v>
      </c>
      <c r="D66" s="10">
        <v>65</v>
      </c>
      <c r="E66" s="16">
        <v>305.5</v>
      </c>
      <c r="F66" s="16">
        <v>148.5</v>
      </c>
      <c r="G66" s="16">
        <v>143.1</v>
      </c>
      <c r="H66" s="16"/>
      <c r="I66" s="16"/>
      <c r="J66" s="16">
        <v>5.4</v>
      </c>
      <c r="K66" s="16">
        <f t="shared" si="0"/>
        <v>157</v>
      </c>
      <c r="L66" s="16"/>
      <c r="M66" s="186"/>
      <c r="N66" s="186"/>
      <c r="O66" s="186"/>
      <c r="P66" s="186"/>
      <c r="Q66" s="186"/>
      <c r="R66" s="187">
        <f t="shared" si="2"/>
        <v>0</v>
      </c>
      <c r="S66" s="16" t="s">
        <v>257</v>
      </c>
      <c r="T66" s="16"/>
      <c r="U66" s="16"/>
      <c r="V66" s="51"/>
      <c r="W66" s="243"/>
      <c r="X66" s="251"/>
    </row>
    <row r="67" spans="1:24" s="15" customFormat="1" hidden="1">
      <c r="A67" s="29">
        <v>47</v>
      </c>
      <c r="B67" s="35" t="s">
        <v>82</v>
      </c>
      <c r="C67" s="29">
        <v>27</v>
      </c>
      <c r="D67" s="29">
        <v>24</v>
      </c>
      <c r="E67" s="25">
        <v>296.39999999999998</v>
      </c>
      <c r="F67" s="25">
        <v>168.8</v>
      </c>
      <c r="G67" s="25">
        <v>80</v>
      </c>
      <c r="H67" s="25">
        <v>24</v>
      </c>
      <c r="I67" s="25"/>
      <c r="J67" s="25">
        <v>64.8</v>
      </c>
      <c r="K67" s="25">
        <f t="shared" si="0"/>
        <v>127.59999999999997</v>
      </c>
      <c r="L67" s="25"/>
      <c r="M67" s="185">
        <v>2376000000</v>
      </c>
      <c r="N67" s="185">
        <v>1920000</v>
      </c>
      <c r="O67" s="185">
        <v>17205000</v>
      </c>
      <c r="P67" s="185">
        <v>16754000</v>
      </c>
      <c r="Q67" s="185"/>
      <c r="R67" s="184">
        <f t="shared" si="2"/>
        <v>2411879000</v>
      </c>
      <c r="S67" s="25" t="s">
        <v>253</v>
      </c>
      <c r="T67" s="25" t="s">
        <v>209</v>
      </c>
      <c r="U67" s="25"/>
      <c r="V67" s="49"/>
      <c r="W67" s="181" t="s">
        <v>254</v>
      </c>
      <c r="X67" s="180"/>
    </row>
    <row r="68" spans="1:24" hidden="1">
      <c r="A68" s="29">
        <v>48</v>
      </c>
      <c r="B68" s="35" t="s">
        <v>245</v>
      </c>
      <c r="C68" s="27">
        <v>27</v>
      </c>
      <c r="D68" s="29">
        <v>66</v>
      </c>
      <c r="E68" s="25"/>
      <c r="F68" s="25">
        <v>120</v>
      </c>
      <c r="G68" s="25"/>
      <c r="H68" s="25"/>
      <c r="I68" s="25"/>
      <c r="J68" s="25"/>
      <c r="K68" s="25">
        <f t="shared" si="0"/>
        <v>-120</v>
      </c>
      <c r="L68" s="25"/>
      <c r="M68" s="185">
        <v>3267000000</v>
      </c>
      <c r="N68" s="185"/>
      <c r="O68" s="185"/>
      <c r="P68" s="185">
        <v>66059000</v>
      </c>
      <c r="Q68" s="185"/>
      <c r="R68" s="184">
        <f t="shared" si="2"/>
        <v>3333059000</v>
      </c>
      <c r="S68" s="25" t="s">
        <v>247</v>
      </c>
      <c r="T68" s="25" t="s">
        <v>209</v>
      </c>
      <c r="U68" s="25"/>
      <c r="V68" s="49"/>
      <c r="W68" s="181"/>
      <c r="X68" s="179"/>
    </row>
    <row r="69" spans="1:24" hidden="1">
      <c r="A69" s="29">
        <v>49</v>
      </c>
      <c r="B69" s="35" t="s">
        <v>246</v>
      </c>
      <c r="C69" s="27">
        <v>27</v>
      </c>
      <c r="D69" s="29">
        <v>264</v>
      </c>
      <c r="E69" s="25"/>
      <c r="F69" s="25">
        <v>120</v>
      </c>
      <c r="G69" s="25"/>
      <c r="H69" s="25"/>
      <c r="I69" s="25"/>
      <c r="J69" s="25"/>
      <c r="K69" s="25">
        <f t="shared" si="0"/>
        <v>-120</v>
      </c>
      <c r="L69" s="25"/>
      <c r="M69" s="185">
        <v>3267000000</v>
      </c>
      <c r="N69" s="185"/>
      <c r="O69" s="185"/>
      <c r="P69" s="185">
        <v>66059000</v>
      </c>
      <c r="Q69" s="185"/>
      <c r="R69" s="184">
        <f t="shared" si="2"/>
        <v>3333059000</v>
      </c>
      <c r="S69" s="25" t="s">
        <v>247</v>
      </c>
      <c r="T69" s="25" t="s">
        <v>209</v>
      </c>
      <c r="U69" s="25"/>
      <c r="V69" s="49"/>
      <c r="W69" s="181"/>
      <c r="X69" s="179"/>
    </row>
    <row r="70" spans="1:24" hidden="1">
      <c r="A70" s="29">
        <v>50</v>
      </c>
      <c r="B70" s="35" t="s">
        <v>85</v>
      </c>
      <c r="C70" s="31">
        <v>27</v>
      </c>
      <c r="D70" s="31">
        <v>67</v>
      </c>
      <c r="E70" s="32">
        <v>3655.9</v>
      </c>
      <c r="F70" s="32">
        <v>2918</v>
      </c>
      <c r="G70" s="32">
        <v>0</v>
      </c>
      <c r="H70" s="32">
        <v>0</v>
      </c>
      <c r="I70" s="32">
        <v>2918</v>
      </c>
      <c r="J70" s="32">
        <v>655.9</v>
      </c>
      <c r="K70" s="32">
        <f>E70-F70</f>
        <v>737.90000000000009</v>
      </c>
      <c r="L70" s="25" t="s">
        <v>86</v>
      </c>
      <c r="M70" s="185">
        <v>26352651000</v>
      </c>
      <c r="N70" s="185"/>
      <c r="O70" s="185">
        <v>91444000</v>
      </c>
      <c r="P70" s="185"/>
      <c r="Q70" s="185"/>
      <c r="R70" s="184">
        <f t="shared" si="2"/>
        <v>26444095000</v>
      </c>
      <c r="S70" s="25" t="s">
        <v>247</v>
      </c>
      <c r="T70" s="25" t="s">
        <v>209</v>
      </c>
      <c r="U70" s="25"/>
      <c r="V70" s="49"/>
      <c r="W70" s="181"/>
      <c r="X70" s="179"/>
    </row>
    <row r="71" spans="1:24" ht="31.2" hidden="1">
      <c r="A71" s="29">
        <v>51</v>
      </c>
      <c r="B71" s="35" t="s">
        <v>87</v>
      </c>
      <c r="C71" s="27">
        <v>27</v>
      </c>
      <c r="D71" s="29">
        <v>68</v>
      </c>
      <c r="E71" s="25"/>
      <c r="F71" s="25"/>
      <c r="G71" s="25"/>
      <c r="H71" s="25"/>
      <c r="I71" s="25"/>
      <c r="J71" s="25"/>
      <c r="K71" s="25">
        <f t="shared" si="0"/>
        <v>0</v>
      </c>
      <c r="L71" s="25"/>
      <c r="M71" s="185"/>
      <c r="N71" s="185"/>
      <c r="O71" s="185"/>
      <c r="P71" s="185"/>
      <c r="Q71" s="185"/>
      <c r="R71" s="184">
        <f t="shared" si="2"/>
        <v>0</v>
      </c>
      <c r="S71" s="25"/>
      <c r="T71" s="25"/>
      <c r="U71" s="25"/>
      <c r="V71" s="49"/>
      <c r="W71" s="181"/>
      <c r="X71" s="179"/>
    </row>
    <row r="72" spans="1:24" hidden="1">
      <c r="A72" s="517">
        <v>52</v>
      </c>
      <c r="B72" s="599" t="s">
        <v>88</v>
      </c>
      <c r="C72" s="27">
        <v>27</v>
      </c>
      <c r="D72" s="29">
        <v>69</v>
      </c>
      <c r="E72" s="25">
        <v>393.1</v>
      </c>
      <c r="F72" s="25">
        <v>393.1</v>
      </c>
      <c r="G72" s="25">
        <v>200</v>
      </c>
      <c r="H72" s="25"/>
      <c r="I72" s="25"/>
      <c r="J72" s="25">
        <v>193.1</v>
      </c>
      <c r="K72" s="25">
        <f t="shared" si="0"/>
        <v>0</v>
      </c>
      <c r="L72" s="25"/>
      <c r="M72" s="185"/>
      <c r="N72" s="185"/>
      <c r="O72" s="185"/>
      <c r="P72" s="185"/>
      <c r="Q72" s="185"/>
      <c r="R72" s="184">
        <f t="shared" si="2"/>
        <v>0</v>
      </c>
      <c r="S72" s="25"/>
      <c r="T72" s="25"/>
      <c r="U72" s="25"/>
      <c r="V72" s="49"/>
      <c r="W72" s="181"/>
      <c r="X72" s="179"/>
    </row>
    <row r="73" spans="1:24" hidden="1">
      <c r="A73" s="517"/>
      <c r="B73" s="599"/>
      <c r="C73" s="27">
        <v>26</v>
      </c>
      <c r="D73" s="29">
        <v>22</v>
      </c>
      <c r="E73" s="25">
        <v>176</v>
      </c>
      <c r="F73" s="25">
        <v>99.3</v>
      </c>
      <c r="G73" s="25">
        <v>40</v>
      </c>
      <c r="H73" s="25"/>
      <c r="I73" s="25"/>
      <c r="J73" s="25">
        <v>59.3</v>
      </c>
      <c r="K73" s="25">
        <f t="shared" si="0"/>
        <v>76.7</v>
      </c>
      <c r="L73" s="25"/>
      <c r="M73" s="185"/>
      <c r="N73" s="185"/>
      <c r="O73" s="185"/>
      <c r="P73" s="185"/>
      <c r="Q73" s="185"/>
      <c r="R73" s="184">
        <f t="shared" si="2"/>
        <v>0</v>
      </c>
      <c r="S73" s="25" t="s">
        <v>253</v>
      </c>
      <c r="T73" s="25"/>
      <c r="U73" s="25"/>
      <c r="V73" s="49" t="s">
        <v>250</v>
      </c>
      <c r="W73" s="181" t="s">
        <v>254</v>
      </c>
      <c r="X73" s="179"/>
    </row>
    <row r="74" spans="1:24" hidden="1">
      <c r="A74" s="517">
        <v>53</v>
      </c>
      <c r="B74" s="599" t="s">
        <v>132</v>
      </c>
      <c r="C74" s="29">
        <v>27</v>
      </c>
      <c r="D74" s="29">
        <v>265</v>
      </c>
      <c r="E74" s="25">
        <v>438.4</v>
      </c>
      <c r="F74" s="25">
        <v>432.9</v>
      </c>
      <c r="G74" s="25">
        <v>200</v>
      </c>
      <c r="H74" s="25"/>
      <c r="I74" s="25"/>
      <c r="J74" s="25">
        <v>232.9</v>
      </c>
      <c r="K74" s="25">
        <f t="shared" si="0"/>
        <v>5.5</v>
      </c>
      <c r="L74" s="25" t="s">
        <v>133</v>
      </c>
      <c r="M74" s="185"/>
      <c r="N74" s="185"/>
      <c r="O74" s="185"/>
      <c r="P74" s="185"/>
      <c r="Q74" s="185"/>
      <c r="R74" s="184">
        <f t="shared" si="2"/>
        <v>0</v>
      </c>
      <c r="S74" s="25" t="s">
        <v>253</v>
      </c>
      <c r="T74" s="25"/>
      <c r="U74" s="25"/>
      <c r="V74" s="49" t="s">
        <v>250</v>
      </c>
      <c r="W74" s="181" t="s">
        <v>254</v>
      </c>
      <c r="X74" s="179"/>
    </row>
    <row r="75" spans="1:24" hidden="1">
      <c r="A75" s="517"/>
      <c r="B75" s="599"/>
      <c r="C75" s="29">
        <v>27</v>
      </c>
      <c r="D75" s="29">
        <v>266</v>
      </c>
      <c r="E75" s="25">
        <v>848.1</v>
      </c>
      <c r="F75" s="25">
        <v>693.1</v>
      </c>
      <c r="G75" s="25">
        <v>120</v>
      </c>
      <c r="H75" s="25">
        <v>100</v>
      </c>
      <c r="I75" s="25"/>
      <c r="J75" s="25">
        <v>473.1</v>
      </c>
      <c r="K75" s="25">
        <f t="shared" ref="K75:K138" si="3">E75-F75</f>
        <v>155</v>
      </c>
      <c r="L75" s="25" t="s">
        <v>133</v>
      </c>
      <c r="M75" s="185"/>
      <c r="N75" s="185"/>
      <c r="O75" s="185"/>
      <c r="P75" s="185"/>
      <c r="Q75" s="185"/>
      <c r="R75" s="184">
        <f t="shared" si="2"/>
        <v>0</v>
      </c>
      <c r="S75" s="25"/>
      <c r="T75" s="25"/>
      <c r="U75" s="25"/>
      <c r="V75" s="49"/>
      <c r="W75" s="181"/>
      <c r="X75" s="179"/>
    </row>
    <row r="76" spans="1:24" hidden="1">
      <c r="A76" s="517">
        <v>54</v>
      </c>
      <c r="B76" s="599" t="s">
        <v>183</v>
      </c>
      <c r="C76" s="27">
        <v>27</v>
      </c>
      <c r="D76" s="29">
        <v>263</v>
      </c>
      <c r="E76" s="25">
        <v>161</v>
      </c>
      <c r="F76" s="25">
        <v>121.9</v>
      </c>
      <c r="G76" s="25">
        <v>100</v>
      </c>
      <c r="H76" s="25">
        <v>21.9</v>
      </c>
      <c r="I76" s="25"/>
      <c r="J76" s="25"/>
      <c r="K76" s="25">
        <f t="shared" si="3"/>
        <v>39.099999999999994</v>
      </c>
      <c r="L76" s="25">
        <v>161</v>
      </c>
      <c r="M76" s="185"/>
      <c r="N76" s="185"/>
      <c r="O76" s="185"/>
      <c r="P76" s="185"/>
      <c r="Q76" s="185"/>
      <c r="R76" s="184">
        <f t="shared" si="2"/>
        <v>0</v>
      </c>
      <c r="S76" s="25"/>
      <c r="T76" s="25"/>
      <c r="U76" s="25"/>
      <c r="V76" s="49" t="s">
        <v>250</v>
      </c>
      <c r="W76" s="181" t="s">
        <v>254</v>
      </c>
      <c r="X76" s="179"/>
    </row>
    <row r="77" spans="1:24" hidden="1">
      <c r="A77" s="517"/>
      <c r="B77" s="599"/>
      <c r="C77" s="27">
        <v>27</v>
      </c>
      <c r="D77" s="29">
        <v>267</v>
      </c>
      <c r="E77" s="25">
        <v>413.2</v>
      </c>
      <c r="F77" s="25">
        <v>302.7</v>
      </c>
      <c r="G77" s="25">
        <v>120</v>
      </c>
      <c r="H77" s="25"/>
      <c r="I77" s="25"/>
      <c r="J77" s="25">
        <v>182.7</v>
      </c>
      <c r="K77" s="25">
        <f t="shared" si="3"/>
        <v>110.5</v>
      </c>
      <c r="L77" s="25">
        <v>120</v>
      </c>
      <c r="M77" s="185"/>
      <c r="N77" s="185"/>
      <c r="O77" s="185"/>
      <c r="P77" s="185"/>
      <c r="Q77" s="185"/>
      <c r="R77" s="184">
        <f t="shared" si="2"/>
        <v>0</v>
      </c>
      <c r="S77" s="25"/>
      <c r="T77" s="25"/>
      <c r="U77" s="25"/>
      <c r="V77" s="49"/>
      <c r="W77" s="181"/>
      <c r="X77" s="179"/>
    </row>
    <row r="78" spans="1:24" hidden="1">
      <c r="A78" s="517"/>
      <c r="B78" s="599"/>
      <c r="C78" s="27">
        <v>27</v>
      </c>
      <c r="D78" s="29">
        <v>72</v>
      </c>
      <c r="E78" s="25">
        <v>194</v>
      </c>
      <c r="F78" s="25">
        <v>126.8</v>
      </c>
      <c r="G78" s="25">
        <v>100</v>
      </c>
      <c r="H78" s="25">
        <v>26.8</v>
      </c>
      <c r="I78" s="25"/>
      <c r="J78" s="25"/>
      <c r="K78" s="25">
        <f t="shared" si="3"/>
        <v>67.2</v>
      </c>
      <c r="L78" s="25">
        <v>194</v>
      </c>
      <c r="M78" s="185"/>
      <c r="N78" s="185"/>
      <c r="O78" s="185"/>
      <c r="P78" s="185"/>
      <c r="Q78" s="185"/>
      <c r="R78" s="184">
        <f t="shared" si="2"/>
        <v>0</v>
      </c>
      <c r="S78" s="25"/>
      <c r="T78" s="25"/>
      <c r="U78" s="25"/>
      <c r="V78" s="49"/>
      <c r="W78" s="181"/>
      <c r="X78" s="179"/>
    </row>
    <row r="79" spans="1:24" hidden="1">
      <c r="A79" s="517"/>
      <c r="B79" s="599"/>
      <c r="C79" s="27">
        <v>27</v>
      </c>
      <c r="D79" s="29">
        <v>73</v>
      </c>
      <c r="E79" s="25">
        <v>262</v>
      </c>
      <c r="F79" s="25">
        <v>216.1</v>
      </c>
      <c r="G79" s="25">
        <v>120</v>
      </c>
      <c r="H79" s="25">
        <v>96.1</v>
      </c>
      <c r="I79" s="25"/>
      <c r="J79" s="25"/>
      <c r="K79" s="25">
        <f t="shared" si="3"/>
        <v>45.900000000000006</v>
      </c>
      <c r="L79" s="25">
        <v>258</v>
      </c>
      <c r="M79" s="185"/>
      <c r="N79" s="185"/>
      <c r="O79" s="185"/>
      <c r="P79" s="185"/>
      <c r="Q79" s="185"/>
      <c r="R79" s="184">
        <f t="shared" si="2"/>
        <v>0</v>
      </c>
      <c r="S79" s="25"/>
      <c r="T79" s="25"/>
      <c r="U79" s="25"/>
      <c r="V79" s="49"/>
      <c r="W79" s="181"/>
      <c r="X79" s="179"/>
    </row>
    <row r="80" spans="1:24" s="13" customFormat="1">
      <c r="A80" s="10">
        <v>55</v>
      </c>
      <c r="B80" s="19" t="s">
        <v>134</v>
      </c>
      <c r="C80" s="9">
        <v>27</v>
      </c>
      <c r="D80" s="10">
        <v>75</v>
      </c>
      <c r="E80" s="16">
        <v>390.9</v>
      </c>
      <c r="F80" s="16">
        <v>371.2</v>
      </c>
      <c r="G80" s="16">
        <v>120</v>
      </c>
      <c r="H80" s="16">
        <v>149</v>
      </c>
      <c r="I80" s="16"/>
      <c r="J80" s="16">
        <v>102.2</v>
      </c>
      <c r="K80" s="16">
        <f t="shared" si="3"/>
        <v>19.699999999999989</v>
      </c>
      <c r="L80" s="16"/>
      <c r="M80" s="186">
        <v>3564000000</v>
      </c>
      <c r="N80" s="186">
        <v>11920000</v>
      </c>
      <c r="O80" s="186">
        <v>10110000</v>
      </c>
      <c r="P80" s="186">
        <v>881903000</v>
      </c>
      <c r="Q80" s="186"/>
      <c r="R80" s="187">
        <f t="shared" si="2"/>
        <v>4467933000</v>
      </c>
      <c r="S80" s="16" t="s">
        <v>249</v>
      </c>
      <c r="T80" s="16"/>
      <c r="U80" s="16"/>
      <c r="V80" s="51" t="s">
        <v>250</v>
      </c>
      <c r="W80" s="243" t="s">
        <v>254</v>
      </c>
      <c r="X80" s="251"/>
    </row>
    <row r="81" spans="1:24" s="17" customFormat="1">
      <c r="A81" s="10">
        <v>56</v>
      </c>
      <c r="B81" s="19" t="s">
        <v>89</v>
      </c>
      <c r="C81" s="10">
        <v>27</v>
      </c>
      <c r="D81" s="10">
        <v>74</v>
      </c>
      <c r="E81" s="16">
        <v>320</v>
      </c>
      <c r="F81" s="16">
        <v>280.60000000000002</v>
      </c>
      <c r="G81" s="16">
        <v>120</v>
      </c>
      <c r="H81" s="16">
        <v>160.5</v>
      </c>
      <c r="I81" s="16">
        <v>0</v>
      </c>
      <c r="J81" s="16">
        <v>0.1</v>
      </c>
      <c r="K81" s="16">
        <f t="shared" si="3"/>
        <v>39.399999999999977</v>
      </c>
      <c r="L81" s="16">
        <v>293.5</v>
      </c>
      <c r="M81" s="186"/>
      <c r="N81" s="186"/>
      <c r="O81" s="186"/>
      <c r="P81" s="186"/>
      <c r="Q81" s="186"/>
      <c r="R81" s="187">
        <f t="shared" si="2"/>
        <v>0</v>
      </c>
      <c r="S81" s="16"/>
      <c r="T81" s="16"/>
      <c r="U81" s="16"/>
      <c r="V81" s="51"/>
      <c r="W81" s="243"/>
      <c r="X81" s="252" t="s">
        <v>184</v>
      </c>
    </row>
    <row r="82" spans="1:24" s="13" customFormat="1">
      <c r="A82" s="10">
        <v>57</v>
      </c>
      <c r="B82" s="19" t="s">
        <v>29</v>
      </c>
      <c r="C82" s="9">
        <v>27</v>
      </c>
      <c r="D82" s="10">
        <v>71</v>
      </c>
      <c r="E82" s="16">
        <v>267.8</v>
      </c>
      <c r="F82" s="16">
        <v>169.8</v>
      </c>
      <c r="G82" s="16">
        <v>145</v>
      </c>
      <c r="H82" s="16"/>
      <c r="I82" s="16"/>
      <c r="J82" s="16">
        <v>24.8</v>
      </c>
      <c r="K82" s="16">
        <f t="shared" si="3"/>
        <v>98</v>
      </c>
      <c r="L82" s="16">
        <v>200</v>
      </c>
      <c r="M82" s="186"/>
      <c r="N82" s="186"/>
      <c r="O82" s="186"/>
      <c r="P82" s="186"/>
      <c r="Q82" s="186"/>
      <c r="R82" s="187">
        <f t="shared" si="2"/>
        <v>0</v>
      </c>
      <c r="S82" s="16" t="s">
        <v>257</v>
      </c>
      <c r="T82" s="16"/>
      <c r="U82" s="16"/>
      <c r="V82" s="51"/>
      <c r="W82" s="243" t="s">
        <v>254</v>
      </c>
      <c r="X82" s="251"/>
    </row>
    <row r="83" spans="1:24" hidden="1">
      <c r="A83" s="29">
        <v>58</v>
      </c>
      <c r="B83" s="35" t="s">
        <v>12</v>
      </c>
      <c r="C83" s="27">
        <v>27</v>
      </c>
      <c r="D83" s="29">
        <v>95</v>
      </c>
      <c r="E83" s="25">
        <v>190.5</v>
      </c>
      <c r="F83" s="25">
        <v>113</v>
      </c>
      <c r="G83" s="25">
        <v>67.7</v>
      </c>
      <c r="H83" s="25"/>
      <c r="I83" s="25"/>
      <c r="J83" s="25">
        <v>45.3</v>
      </c>
      <c r="K83" s="25">
        <f t="shared" si="3"/>
        <v>77.5</v>
      </c>
      <c r="L83" s="25"/>
      <c r="M83" s="185">
        <v>2010690000</v>
      </c>
      <c r="N83" s="185"/>
      <c r="O83" s="185">
        <v>360000</v>
      </c>
      <c r="P83" s="185">
        <v>300918000</v>
      </c>
      <c r="Q83" s="185"/>
      <c r="R83" s="184">
        <f>M83+O83+P83+Q83+N83</f>
        <v>2311968000</v>
      </c>
      <c r="S83" s="25" t="s">
        <v>243</v>
      </c>
      <c r="T83" s="25" t="s">
        <v>209</v>
      </c>
      <c r="U83" s="25"/>
      <c r="V83" s="49"/>
      <c r="W83" s="181"/>
      <c r="X83" s="179"/>
    </row>
    <row r="84" spans="1:24" hidden="1">
      <c r="A84" s="29">
        <v>59</v>
      </c>
      <c r="B84" s="35" t="s">
        <v>90</v>
      </c>
      <c r="C84" s="27">
        <v>26</v>
      </c>
      <c r="D84" s="29">
        <v>5</v>
      </c>
      <c r="E84" s="25">
        <v>249.7</v>
      </c>
      <c r="F84" s="25">
        <v>135.9</v>
      </c>
      <c r="G84" s="25">
        <v>110.2</v>
      </c>
      <c r="H84" s="25"/>
      <c r="I84" s="25"/>
      <c r="J84" s="25">
        <v>25.7</v>
      </c>
      <c r="K84" s="25">
        <f t="shared" si="3"/>
        <v>113.79999999999998</v>
      </c>
      <c r="L84" s="25"/>
      <c r="M84" s="185">
        <v>3272940000</v>
      </c>
      <c r="N84" s="185"/>
      <c r="O84" s="185">
        <v>4270000</v>
      </c>
      <c r="P84" s="185">
        <v>332430000</v>
      </c>
      <c r="Q84" s="185"/>
      <c r="R84" s="184">
        <f t="shared" si="2"/>
        <v>3609640000</v>
      </c>
      <c r="S84" s="25" t="s">
        <v>249</v>
      </c>
      <c r="T84" s="25"/>
      <c r="U84" s="25"/>
      <c r="V84" s="49" t="s">
        <v>250</v>
      </c>
      <c r="W84" s="181" t="s">
        <v>254</v>
      </c>
      <c r="X84" s="179"/>
    </row>
    <row r="85" spans="1:24" hidden="1">
      <c r="A85" s="29">
        <v>60</v>
      </c>
      <c r="B85" s="35" t="s">
        <v>11</v>
      </c>
      <c r="C85" s="27">
        <v>26</v>
      </c>
      <c r="D85" s="29">
        <v>6</v>
      </c>
      <c r="E85" s="25">
        <v>176.5</v>
      </c>
      <c r="F85" s="25">
        <v>89.9</v>
      </c>
      <c r="G85" s="25">
        <v>48.2</v>
      </c>
      <c r="H85" s="25"/>
      <c r="I85" s="25"/>
      <c r="J85" s="25">
        <v>41.7</v>
      </c>
      <c r="K85" s="25">
        <f t="shared" si="3"/>
        <v>86.6</v>
      </c>
      <c r="L85" s="25"/>
      <c r="M85" s="185">
        <v>1431540000</v>
      </c>
      <c r="N85" s="185"/>
      <c r="O85" s="185">
        <v>780000</v>
      </c>
      <c r="P85" s="185">
        <v>339613000</v>
      </c>
      <c r="Q85" s="185"/>
      <c r="R85" s="184">
        <f t="shared" ref="R85:R94" si="4">M85+O85+P85+Q85+N85</f>
        <v>1771933000</v>
      </c>
      <c r="S85" s="25" t="s">
        <v>249</v>
      </c>
      <c r="T85" s="25"/>
      <c r="U85" s="25"/>
      <c r="V85" s="49" t="s">
        <v>250</v>
      </c>
      <c r="W85" s="181" t="s">
        <v>254</v>
      </c>
      <c r="X85" s="179"/>
    </row>
    <row r="86" spans="1:24" hidden="1">
      <c r="A86" s="29">
        <v>61</v>
      </c>
      <c r="B86" s="35" t="s">
        <v>91</v>
      </c>
      <c r="C86" s="27">
        <v>26</v>
      </c>
      <c r="D86" s="29">
        <v>101</v>
      </c>
      <c r="E86" s="25">
        <v>135.9</v>
      </c>
      <c r="F86" s="25">
        <v>65.7</v>
      </c>
      <c r="G86" s="25">
        <v>32.5</v>
      </c>
      <c r="H86" s="25"/>
      <c r="I86" s="25"/>
      <c r="J86" s="25">
        <v>33.200000000000003</v>
      </c>
      <c r="K86" s="25">
        <f t="shared" si="3"/>
        <v>70.2</v>
      </c>
      <c r="L86" s="25"/>
      <c r="M86" s="185">
        <v>965250000</v>
      </c>
      <c r="N86" s="185"/>
      <c r="O86" s="185"/>
      <c r="P86" s="185">
        <v>63151000</v>
      </c>
      <c r="Q86" s="185"/>
      <c r="R86" s="184">
        <f t="shared" si="4"/>
        <v>1028401000</v>
      </c>
      <c r="S86" s="25" t="s">
        <v>249</v>
      </c>
      <c r="T86" s="25"/>
      <c r="U86" s="25"/>
      <c r="V86" s="49" t="s">
        <v>250</v>
      </c>
      <c r="W86" s="181" t="s">
        <v>254</v>
      </c>
      <c r="X86" s="179"/>
    </row>
    <row r="87" spans="1:24" s="15" customFormat="1" ht="31.2" hidden="1">
      <c r="A87" s="29">
        <v>62</v>
      </c>
      <c r="B87" s="35" t="s">
        <v>92</v>
      </c>
      <c r="C87" s="29">
        <v>26</v>
      </c>
      <c r="D87" s="29">
        <v>25</v>
      </c>
      <c r="E87" s="25">
        <v>120.9</v>
      </c>
      <c r="F87" s="25">
        <v>62</v>
      </c>
      <c r="G87" s="25">
        <v>29.9</v>
      </c>
      <c r="H87" s="25"/>
      <c r="I87" s="25"/>
      <c r="J87" s="25">
        <v>32.1</v>
      </c>
      <c r="K87" s="25">
        <f t="shared" si="3"/>
        <v>58.900000000000006</v>
      </c>
      <c r="L87" s="25"/>
      <c r="M87" s="185">
        <v>888030000</v>
      </c>
      <c r="N87" s="185"/>
      <c r="O87" s="185">
        <v>0</v>
      </c>
      <c r="P87" s="185">
        <v>105494000</v>
      </c>
      <c r="Q87" s="185"/>
      <c r="R87" s="184">
        <f t="shared" si="4"/>
        <v>993524000</v>
      </c>
      <c r="S87" s="25" t="s">
        <v>249</v>
      </c>
      <c r="T87" s="25"/>
      <c r="U87" s="25"/>
      <c r="V87" s="49" t="s">
        <v>250</v>
      </c>
      <c r="W87" s="181" t="s">
        <v>254</v>
      </c>
      <c r="X87" s="180"/>
    </row>
    <row r="88" spans="1:24" hidden="1">
      <c r="A88" s="29">
        <v>63</v>
      </c>
      <c r="B88" s="35" t="s">
        <v>93</v>
      </c>
      <c r="C88" s="27">
        <v>26</v>
      </c>
      <c r="D88" s="29">
        <v>24</v>
      </c>
      <c r="E88" s="25"/>
      <c r="F88" s="25"/>
      <c r="G88" s="25"/>
      <c r="H88" s="25"/>
      <c r="I88" s="25"/>
      <c r="J88" s="25"/>
      <c r="K88" s="25">
        <f t="shared" si="3"/>
        <v>0</v>
      </c>
      <c r="L88" s="25"/>
      <c r="M88" s="185"/>
      <c r="N88" s="185"/>
      <c r="O88" s="185"/>
      <c r="P88" s="185"/>
      <c r="Q88" s="185"/>
      <c r="R88" s="184">
        <f t="shared" si="4"/>
        <v>0</v>
      </c>
      <c r="S88" s="25"/>
      <c r="T88" s="25"/>
      <c r="U88" s="25"/>
      <c r="V88" s="49"/>
      <c r="W88" s="181"/>
      <c r="X88" s="179"/>
    </row>
    <row r="89" spans="1:24" hidden="1">
      <c r="A89" s="29">
        <v>64</v>
      </c>
      <c r="B89" s="35" t="s">
        <v>94</v>
      </c>
      <c r="C89" s="27">
        <v>26</v>
      </c>
      <c r="D89" s="29">
        <v>23</v>
      </c>
      <c r="E89" s="25">
        <v>193.7</v>
      </c>
      <c r="F89" s="25">
        <v>106.5</v>
      </c>
      <c r="G89" s="25">
        <v>44.3</v>
      </c>
      <c r="H89" s="25"/>
      <c r="I89" s="25"/>
      <c r="J89" s="25">
        <v>62.2</v>
      </c>
      <c r="K89" s="25">
        <f t="shared" si="3"/>
        <v>87.199999999999989</v>
      </c>
      <c r="L89" s="25"/>
      <c r="M89" s="185">
        <v>1315710000</v>
      </c>
      <c r="N89" s="185"/>
      <c r="O89" s="185">
        <v>4226000</v>
      </c>
      <c r="P89" s="185">
        <v>6070000</v>
      </c>
      <c r="Q89" s="185"/>
      <c r="R89" s="184">
        <f t="shared" si="4"/>
        <v>1326006000</v>
      </c>
      <c r="S89" s="25" t="s">
        <v>248</v>
      </c>
      <c r="T89" s="25" t="s">
        <v>209</v>
      </c>
      <c r="U89" s="25"/>
      <c r="V89" s="49"/>
      <c r="W89" s="181"/>
      <c r="X89" s="179"/>
    </row>
    <row r="90" spans="1:24" hidden="1">
      <c r="A90" s="517">
        <v>65</v>
      </c>
      <c r="B90" s="599" t="s">
        <v>95</v>
      </c>
      <c r="C90" s="27">
        <v>26</v>
      </c>
      <c r="D90" s="29">
        <v>21</v>
      </c>
      <c r="E90" s="25"/>
      <c r="F90" s="25"/>
      <c r="G90" s="25"/>
      <c r="H90" s="25"/>
      <c r="I90" s="25"/>
      <c r="J90" s="25"/>
      <c r="K90" s="25">
        <f t="shared" si="3"/>
        <v>0</v>
      </c>
      <c r="L90" s="25"/>
      <c r="M90" s="185"/>
      <c r="N90" s="185"/>
      <c r="O90" s="185"/>
      <c r="P90" s="185"/>
      <c r="Q90" s="185"/>
      <c r="R90" s="184">
        <f t="shared" si="4"/>
        <v>0</v>
      </c>
      <c r="S90" s="25"/>
      <c r="T90" s="25"/>
      <c r="U90" s="25"/>
      <c r="V90" s="49"/>
      <c r="W90" s="181"/>
      <c r="X90" s="179"/>
    </row>
    <row r="91" spans="1:24" hidden="1">
      <c r="A91" s="517"/>
      <c r="B91" s="599"/>
      <c r="C91" s="27">
        <v>26</v>
      </c>
      <c r="D91" s="29">
        <v>20</v>
      </c>
      <c r="E91" s="25"/>
      <c r="F91" s="25"/>
      <c r="G91" s="25"/>
      <c r="H91" s="25"/>
      <c r="I91" s="25"/>
      <c r="J91" s="25"/>
      <c r="K91" s="25">
        <f t="shared" si="3"/>
        <v>0</v>
      </c>
      <c r="L91" s="25"/>
      <c r="M91" s="185"/>
      <c r="N91" s="185"/>
      <c r="O91" s="185"/>
      <c r="P91" s="185"/>
      <c r="Q91" s="185"/>
      <c r="R91" s="184">
        <f t="shared" si="4"/>
        <v>0</v>
      </c>
      <c r="S91" s="25"/>
      <c r="T91" s="25"/>
      <c r="U91" s="25"/>
      <c r="V91" s="49"/>
      <c r="W91" s="181"/>
      <c r="X91" s="179"/>
    </row>
    <row r="92" spans="1:24" hidden="1">
      <c r="A92" s="29">
        <v>66</v>
      </c>
      <c r="B92" s="68" t="s">
        <v>48</v>
      </c>
      <c r="C92" s="31">
        <v>27</v>
      </c>
      <c r="D92" s="31">
        <v>101</v>
      </c>
      <c r="E92" s="32">
        <v>842.3</v>
      </c>
      <c r="F92" s="31">
        <v>23.3</v>
      </c>
      <c r="G92" s="31">
        <v>9.1</v>
      </c>
      <c r="H92" s="25"/>
      <c r="I92" s="25"/>
      <c r="J92" s="31">
        <v>14.2</v>
      </c>
      <c r="K92" s="32">
        <f t="shared" si="3"/>
        <v>819</v>
      </c>
      <c r="L92" s="25">
        <v>624</v>
      </c>
      <c r="M92" s="185">
        <v>114250000</v>
      </c>
      <c r="N92" s="185"/>
      <c r="O92" s="185">
        <v>3622000</v>
      </c>
      <c r="P92" s="185">
        <v>0</v>
      </c>
      <c r="Q92" s="185"/>
      <c r="R92" s="184">
        <f t="shared" si="4"/>
        <v>117872000</v>
      </c>
      <c r="S92" s="25" t="s">
        <v>249</v>
      </c>
      <c r="T92" s="25"/>
      <c r="U92" s="25"/>
      <c r="V92" s="49" t="s">
        <v>250</v>
      </c>
      <c r="W92" s="181" t="s">
        <v>254</v>
      </c>
      <c r="X92" s="179"/>
    </row>
    <row r="93" spans="1:24" hidden="1">
      <c r="A93" s="29">
        <v>67</v>
      </c>
      <c r="B93" s="35" t="s">
        <v>96</v>
      </c>
      <c r="C93" s="27">
        <v>27</v>
      </c>
      <c r="D93" s="29">
        <v>327</v>
      </c>
      <c r="E93" s="25"/>
      <c r="F93" s="25"/>
      <c r="G93" s="25"/>
      <c r="H93" s="25"/>
      <c r="I93" s="25"/>
      <c r="J93" s="25"/>
      <c r="K93" s="25">
        <f t="shared" si="3"/>
        <v>0</v>
      </c>
      <c r="L93" s="25"/>
      <c r="M93" s="185"/>
      <c r="N93" s="185"/>
      <c r="O93" s="185"/>
      <c r="P93" s="185"/>
      <c r="Q93" s="185"/>
      <c r="R93" s="184">
        <f t="shared" si="4"/>
        <v>0</v>
      </c>
      <c r="S93" s="25"/>
      <c r="T93" s="25"/>
      <c r="U93" s="25"/>
      <c r="V93" s="49"/>
      <c r="W93" s="181"/>
      <c r="X93" s="182" t="s">
        <v>161</v>
      </c>
    </row>
    <row r="94" spans="1:24" hidden="1">
      <c r="A94" s="29">
        <v>68</v>
      </c>
      <c r="B94" s="35" t="s">
        <v>97</v>
      </c>
      <c r="C94" s="27">
        <v>27</v>
      </c>
      <c r="D94" s="29">
        <v>324</v>
      </c>
      <c r="E94" s="25"/>
      <c r="F94" s="25"/>
      <c r="G94" s="25"/>
      <c r="H94" s="25"/>
      <c r="I94" s="25"/>
      <c r="J94" s="25"/>
      <c r="K94" s="25">
        <f t="shared" si="3"/>
        <v>0</v>
      </c>
      <c r="L94" s="25"/>
      <c r="M94" s="185"/>
      <c r="N94" s="185"/>
      <c r="O94" s="185"/>
      <c r="P94" s="185"/>
      <c r="Q94" s="185"/>
      <c r="R94" s="184">
        <f t="shared" si="4"/>
        <v>0</v>
      </c>
      <c r="S94" s="25"/>
      <c r="T94" s="25"/>
      <c r="U94" s="25"/>
      <c r="V94" s="49"/>
      <c r="W94" s="181"/>
      <c r="X94" s="307" t="s">
        <v>208</v>
      </c>
    </row>
    <row r="95" spans="1:24" hidden="1">
      <c r="A95" s="517">
        <v>69</v>
      </c>
      <c r="B95" s="599" t="s">
        <v>98</v>
      </c>
      <c r="C95" s="27">
        <v>27</v>
      </c>
      <c r="D95" s="29">
        <v>323</v>
      </c>
      <c r="E95" s="25"/>
      <c r="F95" s="25"/>
      <c r="G95" s="25"/>
      <c r="H95" s="25"/>
      <c r="I95" s="25"/>
      <c r="J95" s="25"/>
      <c r="K95" s="25">
        <f t="shared" si="3"/>
        <v>0</v>
      </c>
      <c r="L95" s="25"/>
      <c r="M95" s="185"/>
      <c r="N95" s="185"/>
      <c r="O95" s="185"/>
      <c r="P95" s="185"/>
      <c r="Q95" s="185"/>
      <c r="R95" s="184">
        <f>M95+O95+P95+Q95+N95</f>
        <v>0</v>
      </c>
      <c r="S95" s="25"/>
      <c r="T95" s="25"/>
      <c r="U95" s="25"/>
      <c r="V95" s="49"/>
      <c r="W95" s="181"/>
      <c r="X95" s="182" t="s">
        <v>161</v>
      </c>
    </row>
    <row r="96" spans="1:24" hidden="1">
      <c r="A96" s="517"/>
      <c r="B96" s="599"/>
      <c r="C96" s="27">
        <v>27</v>
      </c>
      <c r="D96" s="29">
        <v>321</v>
      </c>
      <c r="E96" s="32">
        <v>68.900000000000006</v>
      </c>
      <c r="F96" s="32">
        <v>33.299999999999997</v>
      </c>
      <c r="G96" s="32">
        <v>31.4</v>
      </c>
      <c r="H96" s="32">
        <v>1.9</v>
      </c>
      <c r="I96" s="32"/>
      <c r="J96" s="32"/>
      <c r="K96" s="32">
        <v>14.4</v>
      </c>
      <c r="L96" s="25"/>
      <c r="M96" s="185">
        <v>394070000</v>
      </c>
      <c r="N96" s="185">
        <v>152000</v>
      </c>
      <c r="O96" s="185"/>
      <c r="P96" s="185"/>
      <c r="Q96" s="185"/>
      <c r="R96" s="184">
        <f>M96+O96+P96+Q96+N96</f>
        <v>394222000</v>
      </c>
      <c r="S96" s="25" t="s">
        <v>243</v>
      </c>
      <c r="T96" s="25" t="s">
        <v>209</v>
      </c>
      <c r="U96" s="25"/>
      <c r="V96" s="49"/>
      <c r="X96" s="14" t="s">
        <v>204</v>
      </c>
    </row>
    <row r="97" spans="1:27" hidden="1">
      <c r="A97" s="29">
        <v>70</v>
      </c>
      <c r="B97" s="68" t="s">
        <v>50</v>
      </c>
      <c r="C97" s="31">
        <v>27</v>
      </c>
      <c r="D97" s="31">
        <v>322</v>
      </c>
      <c r="E97" s="32">
        <v>148</v>
      </c>
      <c r="F97" s="32">
        <v>15.4</v>
      </c>
      <c r="G97" s="32">
        <v>14.7</v>
      </c>
      <c r="H97" s="32">
        <v>0</v>
      </c>
      <c r="I97" s="32">
        <v>0</v>
      </c>
      <c r="J97" s="32">
        <v>0.7</v>
      </c>
      <c r="K97" s="32">
        <v>112.3</v>
      </c>
      <c r="L97" s="25">
        <v>129</v>
      </c>
      <c r="M97" s="185"/>
      <c r="N97" s="185"/>
      <c r="O97" s="185"/>
      <c r="P97" s="185"/>
      <c r="Q97" s="185"/>
      <c r="R97" s="184">
        <f t="shared" ref="R97:R141" si="5">M97+O97+P97+Q97+N97</f>
        <v>0</v>
      </c>
      <c r="S97" s="25"/>
      <c r="T97" s="25"/>
      <c r="U97" s="25"/>
      <c r="V97" s="49"/>
      <c r="W97" s="181"/>
      <c r="X97" s="179" t="s">
        <v>164</v>
      </c>
    </row>
    <row r="98" spans="1:27" s="13" customFormat="1">
      <c r="A98" s="10">
        <v>71</v>
      </c>
      <c r="B98" s="4" t="s">
        <v>49</v>
      </c>
      <c r="C98" s="3">
        <v>27</v>
      </c>
      <c r="D98" s="3">
        <v>320</v>
      </c>
      <c r="E98" s="5">
        <v>684.9</v>
      </c>
      <c r="F98" s="5">
        <v>97</v>
      </c>
      <c r="G98" s="5">
        <v>89.4</v>
      </c>
      <c r="H98" s="5">
        <v>7.6</v>
      </c>
      <c r="I98" s="5"/>
      <c r="J98" s="5"/>
      <c r="K98" s="5">
        <v>376.7</v>
      </c>
      <c r="L98" s="16">
        <v>562</v>
      </c>
      <c r="M98" s="186"/>
      <c r="N98" s="186"/>
      <c r="O98" s="186"/>
      <c r="P98" s="186"/>
      <c r="Q98" s="186"/>
      <c r="R98" s="187">
        <f t="shared" si="5"/>
        <v>0</v>
      </c>
      <c r="S98" s="16" t="s">
        <v>257</v>
      </c>
      <c r="T98" s="16"/>
      <c r="U98" s="16"/>
      <c r="V98" s="51"/>
      <c r="W98" s="243"/>
      <c r="X98" s="251" t="s">
        <v>167</v>
      </c>
    </row>
    <row r="99" spans="1:27" hidden="1">
      <c r="A99" s="29">
        <v>72</v>
      </c>
      <c r="B99" s="68" t="s">
        <v>165</v>
      </c>
      <c r="C99" s="31">
        <v>27</v>
      </c>
      <c r="D99" s="31">
        <v>319</v>
      </c>
      <c r="E99" s="32">
        <v>125</v>
      </c>
      <c r="F99" s="32">
        <v>40.1</v>
      </c>
      <c r="G99" s="32">
        <v>40.1</v>
      </c>
      <c r="H99" s="32"/>
      <c r="I99" s="32"/>
      <c r="J99" s="32"/>
      <c r="K99" s="32">
        <v>0</v>
      </c>
      <c r="L99" s="25">
        <v>63</v>
      </c>
      <c r="M99" s="185">
        <v>503255000</v>
      </c>
      <c r="N99" s="185"/>
      <c r="O99" s="185"/>
      <c r="P99" s="185">
        <v>4889000</v>
      </c>
      <c r="Q99" s="185"/>
      <c r="R99" s="184">
        <f>M99+O99+P99+Q99+N99</f>
        <v>508144000</v>
      </c>
      <c r="S99" s="25" t="s">
        <v>243</v>
      </c>
      <c r="T99" s="25" t="s">
        <v>209</v>
      </c>
      <c r="U99" s="25"/>
      <c r="V99" s="49"/>
      <c r="W99" s="181"/>
      <c r="X99" s="179" t="s">
        <v>166</v>
      </c>
      <c r="Y99" s="108"/>
      <c r="Z99" s="108"/>
      <c r="AA99" s="108"/>
    </row>
    <row r="100" spans="1:27" hidden="1">
      <c r="A100" s="29">
        <v>73</v>
      </c>
      <c r="B100" s="68" t="s">
        <v>47</v>
      </c>
      <c r="C100" s="31">
        <v>27</v>
      </c>
      <c r="D100" s="31">
        <v>316</v>
      </c>
      <c r="E100" s="32">
        <v>730.2</v>
      </c>
      <c r="F100" s="32">
        <v>127.2</v>
      </c>
      <c r="G100" s="32">
        <v>60</v>
      </c>
      <c r="H100" s="32">
        <v>60.8</v>
      </c>
      <c r="I100" s="32">
        <v>0</v>
      </c>
      <c r="J100" s="32">
        <v>6.4</v>
      </c>
      <c r="K100" s="32">
        <v>216.8</v>
      </c>
      <c r="L100" s="25">
        <v>600</v>
      </c>
      <c r="M100" s="185"/>
      <c r="N100" s="185"/>
      <c r="O100" s="185"/>
      <c r="P100" s="185"/>
      <c r="Q100" s="185"/>
      <c r="R100" s="184">
        <f t="shared" si="5"/>
        <v>0</v>
      </c>
      <c r="S100" s="25"/>
      <c r="T100" s="25"/>
      <c r="U100" s="25"/>
      <c r="V100" s="49"/>
      <c r="W100" s="181"/>
      <c r="X100" s="179" t="s">
        <v>168</v>
      </c>
    </row>
    <row r="101" spans="1:27" hidden="1">
      <c r="A101" s="29">
        <v>74</v>
      </c>
      <c r="B101" s="35" t="s">
        <v>99</v>
      </c>
      <c r="C101" s="27">
        <v>27</v>
      </c>
      <c r="D101" s="29">
        <v>313</v>
      </c>
      <c r="E101" s="25"/>
      <c r="F101" s="25"/>
      <c r="G101" s="25"/>
      <c r="H101" s="25"/>
      <c r="I101" s="25"/>
      <c r="J101" s="25"/>
      <c r="K101" s="25">
        <f t="shared" si="3"/>
        <v>0</v>
      </c>
      <c r="L101" s="29"/>
      <c r="M101" s="185"/>
      <c r="N101" s="185"/>
      <c r="O101" s="185"/>
      <c r="P101" s="185"/>
      <c r="Q101" s="185"/>
      <c r="R101" s="184">
        <f t="shared" si="5"/>
        <v>0</v>
      </c>
      <c r="S101" s="29"/>
      <c r="T101" s="29"/>
      <c r="U101" s="29"/>
      <c r="V101" s="28"/>
      <c r="W101" s="179"/>
      <c r="X101" s="182" t="s">
        <v>161</v>
      </c>
    </row>
    <row r="102" spans="1:27" hidden="1">
      <c r="A102" s="29">
        <v>75</v>
      </c>
      <c r="B102" s="35" t="s">
        <v>100</v>
      </c>
      <c r="C102" s="27">
        <v>27</v>
      </c>
      <c r="D102" s="29">
        <v>312</v>
      </c>
      <c r="E102" s="25"/>
      <c r="F102" s="25"/>
      <c r="G102" s="25"/>
      <c r="H102" s="25"/>
      <c r="I102" s="25"/>
      <c r="J102" s="25"/>
      <c r="K102" s="25">
        <f t="shared" si="3"/>
        <v>0</v>
      </c>
      <c r="L102" s="25"/>
      <c r="M102" s="185"/>
      <c r="N102" s="185"/>
      <c r="O102" s="185"/>
      <c r="P102" s="185"/>
      <c r="Q102" s="185"/>
      <c r="R102" s="184">
        <f t="shared" si="5"/>
        <v>0</v>
      </c>
      <c r="S102" s="25"/>
      <c r="T102" s="25"/>
      <c r="U102" s="25"/>
      <c r="V102" s="49"/>
      <c r="W102" s="181"/>
      <c r="X102" s="179"/>
    </row>
    <row r="103" spans="1:27" hidden="1">
      <c r="A103" s="29">
        <v>76</v>
      </c>
      <c r="B103" s="35" t="s">
        <v>52</v>
      </c>
      <c r="C103" s="27">
        <v>27</v>
      </c>
      <c r="D103" s="29">
        <v>311</v>
      </c>
      <c r="E103" s="25">
        <v>881.5</v>
      </c>
      <c r="F103" s="25">
        <v>33.1</v>
      </c>
      <c r="G103" s="25">
        <v>33.1</v>
      </c>
      <c r="H103" s="25">
        <v>0</v>
      </c>
      <c r="I103" s="25">
        <v>0</v>
      </c>
      <c r="J103" s="25"/>
      <c r="K103" s="25">
        <f t="shared" si="3"/>
        <v>848.4</v>
      </c>
      <c r="L103" s="25">
        <v>321</v>
      </c>
      <c r="M103" s="185"/>
      <c r="N103" s="185"/>
      <c r="O103" s="185"/>
      <c r="P103" s="185"/>
      <c r="Q103" s="185"/>
      <c r="R103" s="184">
        <f t="shared" si="5"/>
        <v>0</v>
      </c>
      <c r="S103" s="25"/>
      <c r="T103" s="25"/>
      <c r="U103" s="25"/>
      <c r="V103" s="49"/>
      <c r="W103" s="181"/>
      <c r="X103" s="179" t="s">
        <v>162</v>
      </c>
    </row>
    <row r="104" spans="1:27" s="8" customFormat="1">
      <c r="B104" s="92" t="s">
        <v>189</v>
      </c>
      <c r="C104" s="26"/>
      <c r="D104" s="92"/>
      <c r="E104" s="117"/>
      <c r="F104" s="173">
        <f>SUM(F10:F103)</f>
        <v>11482.300000000001</v>
      </c>
      <c r="G104" s="173">
        <f t="shared" ref="G104:I104" si="6">SUM(G10:G103)</f>
        <v>3780.7499999999995</v>
      </c>
      <c r="H104" s="173">
        <f t="shared" si="6"/>
        <v>659.3</v>
      </c>
      <c r="I104" s="173">
        <f t="shared" si="6"/>
        <v>2918</v>
      </c>
      <c r="J104" s="173">
        <f>SUM(J10:J103)</f>
        <v>4540.1499999999996</v>
      </c>
      <c r="K104" s="117"/>
      <c r="L104" s="117"/>
      <c r="M104" s="188"/>
      <c r="N104" s="188"/>
      <c r="O104" s="188"/>
      <c r="P104" s="188"/>
      <c r="Q104" s="188"/>
      <c r="R104" s="184">
        <f t="shared" si="5"/>
        <v>0</v>
      </c>
      <c r="S104" s="117"/>
      <c r="T104" s="117"/>
      <c r="U104" s="117"/>
      <c r="V104" s="102"/>
      <c r="W104" s="245"/>
      <c r="X104" s="178"/>
    </row>
    <row r="105" spans="1:27" s="8" customFormat="1">
      <c r="A105" s="92" t="s">
        <v>101</v>
      </c>
      <c r="B105" s="115" t="s">
        <v>102</v>
      </c>
      <c r="C105" s="26"/>
      <c r="D105" s="92"/>
      <c r="E105" s="117"/>
      <c r="F105" s="117"/>
      <c r="G105" s="117"/>
      <c r="H105" s="117"/>
      <c r="I105" s="117"/>
      <c r="J105" s="117"/>
      <c r="K105" s="25">
        <f t="shared" si="3"/>
        <v>0</v>
      </c>
      <c r="L105" s="117"/>
      <c r="M105" s="188"/>
      <c r="N105" s="188"/>
      <c r="O105" s="188"/>
      <c r="P105" s="188"/>
      <c r="Q105" s="188"/>
      <c r="R105" s="188"/>
      <c r="S105" s="117"/>
      <c r="T105" s="117"/>
      <c r="U105" s="117"/>
      <c r="V105" s="102"/>
      <c r="W105" s="245"/>
      <c r="X105" s="178"/>
    </row>
    <row r="106" spans="1:27" hidden="1">
      <c r="A106" s="29">
        <v>77</v>
      </c>
      <c r="B106" s="68" t="s">
        <v>43</v>
      </c>
      <c r="C106" s="31">
        <v>26</v>
      </c>
      <c r="D106" s="31">
        <v>193</v>
      </c>
      <c r="E106" s="31">
        <v>325.8</v>
      </c>
      <c r="F106" s="31">
        <v>26.2</v>
      </c>
      <c r="G106" s="25"/>
      <c r="H106" s="25"/>
      <c r="I106" s="25"/>
      <c r="J106" s="31">
        <v>26.2</v>
      </c>
      <c r="K106" s="32">
        <f>E106-F106</f>
        <v>299.60000000000002</v>
      </c>
      <c r="L106" s="25">
        <v>152</v>
      </c>
      <c r="M106" s="185"/>
      <c r="N106" s="185"/>
      <c r="O106" s="185"/>
      <c r="P106" s="185"/>
      <c r="Q106" s="185"/>
      <c r="R106" s="184">
        <f t="shared" si="5"/>
        <v>0</v>
      </c>
      <c r="S106" s="25"/>
      <c r="T106" s="25"/>
      <c r="U106" s="25"/>
      <c r="V106" s="49" t="s">
        <v>250</v>
      </c>
      <c r="W106" s="181" t="s">
        <v>254</v>
      </c>
      <c r="X106" s="179"/>
    </row>
    <row r="107" spans="1:27" hidden="1">
      <c r="A107" s="29">
        <v>78</v>
      </c>
      <c r="B107" s="35" t="s">
        <v>18</v>
      </c>
      <c r="C107" s="27">
        <v>25</v>
      </c>
      <c r="D107" s="29">
        <v>194</v>
      </c>
      <c r="E107" s="25">
        <v>165.2</v>
      </c>
      <c r="F107" s="25">
        <v>29.1</v>
      </c>
      <c r="G107" s="25"/>
      <c r="H107" s="25"/>
      <c r="I107" s="25"/>
      <c r="J107" s="25">
        <v>29.1</v>
      </c>
      <c r="K107" s="25">
        <f t="shared" si="3"/>
        <v>136.1</v>
      </c>
      <c r="L107" s="25">
        <v>98</v>
      </c>
      <c r="M107" s="185"/>
      <c r="N107" s="185"/>
      <c r="O107" s="185"/>
      <c r="P107" s="185"/>
      <c r="Q107" s="185"/>
      <c r="R107" s="184">
        <f t="shared" si="5"/>
        <v>0</v>
      </c>
      <c r="S107" s="25"/>
      <c r="T107" s="25"/>
      <c r="U107" s="25"/>
      <c r="V107" s="49" t="s">
        <v>250</v>
      </c>
      <c r="W107" s="181" t="s">
        <v>254</v>
      </c>
      <c r="X107" s="179"/>
    </row>
    <row r="108" spans="1:27" hidden="1">
      <c r="A108" s="29">
        <v>79</v>
      </c>
      <c r="B108" s="308" t="s">
        <v>40</v>
      </c>
      <c r="C108" s="31">
        <v>25</v>
      </c>
      <c r="D108" s="31">
        <v>195</v>
      </c>
      <c r="E108" s="32">
        <v>263</v>
      </c>
      <c r="F108" s="32">
        <v>16.5</v>
      </c>
      <c r="G108" s="32"/>
      <c r="H108" s="32"/>
      <c r="I108" s="32"/>
      <c r="J108" s="32">
        <v>16.5</v>
      </c>
      <c r="K108" s="32">
        <f t="shared" si="3"/>
        <v>246.5</v>
      </c>
      <c r="L108" s="25"/>
      <c r="M108" s="185"/>
      <c r="N108" s="185"/>
      <c r="O108" s="185"/>
      <c r="P108" s="185"/>
      <c r="Q108" s="185"/>
      <c r="R108" s="184">
        <f t="shared" si="5"/>
        <v>0</v>
      </c>
      <c r="S108" s="25"/>
      <c r="T108" s="25"/>
      <c r="U108" s="25"/>
      <c r="V108" s="49" t="s">
        <v>250</v>
      </c>
      <c r="W108" s="181"/>
      <c r="X108" s="179"/>
    </row>
    <row r="109" spans="1:27" hidden="1">
      <c r="A109" s="29">
        <v>80</v>
      </c>
      <c r="B109" s="35" t="s">
        <v>103</v>
      </c>
      <c r="C109" s="27">
        <v>25</v>
      </c>
      <c r="D109" s="29">
        <v>196</v>
      </c>
      <c r="E109" s="25"/>
      <c r="F109" s="25"/>
      <c r="G109" s="25"/>
      <c r="H109" s="25"/>
      <c r="I109" s="25"/>
      <c r="J109" s="25"/>
      <c r="K109" s="25">
        <f t="shared" si="3"/>
        <v>0</v>
      </c>
      <c r="L109" s="25"/>
      <c r="M109" s="185"/>
      <c r="N109" s="185"/>
      <c r="O109" s="185"/>
      <c r="P109" s="185"/>
      <c r="Q109" s="185"/>
      <c r="R109" s="184">
        <f t="shared" si="5"/>
        <v>0</v>
      </c>
      <c r="S109" s="25"/>
      <c r="T109" s="25"/>
      <c r="U109" s="25"/>
      <c r="V109" s="49"/>
      <c r="W109" s="181"/>
      <c r="X109" s="179"/>
    </row>
    <row r="110" spans="1:27" hidden="1">
      <c r="A110" s="29">
        <v>81</v>
      </c>
      <c r="B110" s="68" t="s">
        <v>136</v>
      </c>
      <c r="C110" s="27">
        <v>25</v>
      </c>
      <c r="D110" s="29">
        <v>197</v>
      </c>
      <c r="E110" s="25">
        <v>267.10000000000002</v>
      </c>
      <c r="F110" s="25">
        <v>11.1</v>
      </c>
      <c r="G110" s="25"/>
      <c r="H110" s="25"/>
      <c r="I110" s="25"/>
      <c r="J110" s="25">
        <v>11.1</v>
      </c>
      <c r="K110" s="25">
        <f t="shared" si="3"/>
        <v>256</v>
      </c>
      <c r="L110" s="25">
        <v>180</v>
      </c>
      <c r="M110" s="185"/>
      <c r="N110" s="185"/>
      <c r="O110" s="185"/>
      <c r="P110" s="185"/>
      <c r="Q110" s="185"/>
      <c r="R110" s="184">
        <f t="shared" si="5"/>
        <v>0</v>
      </c>
      <c r="S110" s="25"/>
      <c r="T110" s="25"/>
      <c r="U110" s="25"/>
      <c r="V110" s="49" t="s">
        <v>250</v>
      </c>
      <c r="W110" s="181" t="s">
        <v>254</v>
      </c>
      <c r="X110" s="179"/>
    </row>
    <row r="111" spans="1:27" hidden="1">
      <c r="A111" s="29">
        <v>82</v>
      </c>
      <c r="B111" s="308" t="s">
        <v>41</v>
      </c>
      <c r="C111" s="31">
        <v>25</v>
      </c>
      <c r="D111" s="31">
        <v>198</v>
      </c>
      <c r="E111" s="32">
        <v>297.39999999999998</v>
      </c>
      <c r="F111" s="32">
        <v>16</v>
      </c>
      <c r="G111" s="32"/>
      <c r="H111" s="32"/>
      <c r="I111" s="32"/>
      <c r="J111" s="32">
        <v>16</v>
      </c>
      <c r="K111" s="32">
        <f t="shared" si="3"/>
        <v>281.39999999999998</v>
      </c>
      <c r="L111" s="25"/>
      <c r="M111" s="185"/>
      <c r="N111" s="185"/>
      <c r="O111" s="185"/>
      <c r="P111" s="185"/>
      <c r="Q111" s="185"/>
      <c r="R111" s="184">
        <f t="shared" si="5"/>
        <v>0</v>
      </c>
      <c r="S111" s="25"/>
      <c r="T111" s="25"/>
      <c r="U111" s="25"/>
      <c r="V111" s="49" t="s">
        <v>250</v>
      </c>
      <c r="W111" s="181" t="s">
        <v>254</v>
      </c>
      <c r="X111" s="179"/>
    </row>
    <row r="112" spans="1:27" hidden="1">
      <c r="A112" s="29">
        <v>83</v>
      </c>
      <c r="B112" s="68" t="s">
        <v>117</v>
      </c>
      <c r="C112" s="31">
        <v>25</v>
      </c>
      <c r="D112" s="31">
        <v>199</v>
      </c>
      <c r="E112" s="32">
        <v>328.7</v>
      </c>
      <c r="F112" s="32">
        <v>11.6</v>
      </c>
      <c r="G112" s="32"/>
      <c r="H112" s="32"/>
      <c r="I112" s="32"/>
      <c r="J112" s="32">
        <v>11.6</v>
      </c>
      <c r="K112" s="32">
        <f>E112-F112</f>
        <v>317.09999999999997</v>
      </c>
      <c r="L112" s="25"/>
      <c r="M112" s="185"/>
      <c r="N112" s="185"/>
      <c r="O112" s="185"/>
      <c r="P112" s="185"/>
      <c r="Q112" s="185"/>
      <c r="R112" s="184">
        <f t="shared" si="5"/>
        <v>0</v>
      </c>
      <c r="S112" s="25"/>
      <c r="T112" s="25"/>
      <c r="U112" s="25"/>
      <c r="V112" s="49" t="s">
        <v>250</v>
      </c>
      <c r="W112" s="181" t="s">
        <v>254</v>
      </c>
      <c r="X112" s="179"/>
    </row>
    <row r="113" spans="1:24" hidden="1">
      <c r="A113" s="29">
        <v>84</v>
      </c>
      <c r="B113" s="68" t="s">
        <v>137</v>
      </c>
      <c r="C113" s="27">
        <v>26</v>
      </c>
      <c r="D113" s="29">
        <v>78</v>
      </c>
      <c r="E113" s="25">
        <v>251.4</v>
      </c>
      <c r="F113" s="25">
        <v>1.1000000000000001</v>
      </c>
      <c r="G113" s="25"/>
      <c r="H113" s="25"/>
      <c r="I113" s="25"/>
      <c r="J113" s="25">
        <v>1.1000000000000001</v>
      </c>
      <c r="K113" s="25">
        <f t="shared" si="3"/>
        <v>250.3</v>
      </c>
      <c r="L113" s="25">
        <v>156</v>
      </c>
      <c r="M113" s="185"/>
      <c r="N113" s="185"/>
      <c r="O113" s="185"/>
      <c r="P113" s="185"/>
      <c r="Q113" s="185"/>
      <c r="R113" s="184">
        <f t="shared" si="5"/>
        <v>0</v>
      </c>
      <c r="S113" s="25"/>
      <c r="T113" s="25"/>
      <c r="U113" s="25"/>
      <c r="V113" s="49" t="s">
        <v>250</v>
      </c>
      <c r="W113" s="181" t="s">
        <v>254</v>
      </c>
      <c r="X113" s="179"/>
    </row>
    <row r="114" spans="1:24" s="15" customFormat="1" hidden="1">
      <c r="A114" s="29">
        <v>85</v>
      </c>
      <c r="B114" s="35" t="s">
        <v>104</v>
      </c>
      <c r="C114" s="29">
        <v>26</v>
      </c>
      <c r="D114" s="29">
        <v>79</v>
      </c>
      <c r="E114" s="25">
        <v>250.2</v>
      </c>
      <c r="F114" s="25">
        <v>6.2</v>
      </c>
      <c r="G114" s="25"/>
      <c r="H114" s="25"/>
      <c r="I114" s="25"/>
      <c r="J114" s="25">
        <v>6.2</v>
      </c>
      <c r="K114" s="25">
        <f t="shared" si="3"/>
        <v>244</v>
      </c>
      <c r="L114" s="25">
        <v>190</v>
      </c>
      <c r="M114" s="185"/>
      <c r="N114" s="185"/>
      <c r="O114" s="185"/>
      <c r="P114" s="185"/>
      <c r="Q114" s="185"/>
      <c r="R114" s="184">
        <f t="shared" si="5"/>
        <v>0</v>
      </c>
      <c r="S114" s="25"/>
      <c r="T114" s="25"/>
      <c r="U114" s="25"/>
      <c r="V114" s="49" t="s">
        <v>250</v>
      </c>
      <c r="W114" s="181" t="s">
        <v>254</v>
      </c>
      <c r="X114" s="180"/>
    </row>
    <row r="115" spans="1:24" hidden="1">
      <c r="A115" s="29">
        <v>86</v>
      </c>
      <c r="B115" s="35" t="s">
        <v>105</v>
      </c>
      <c r="C115" s="27">
        <v>26</v>
      </c>
      <c r="D115" s="29">
        <v>80</v>
      </c>
      <c r="E115" s="25">
        <v>262.7</v>
      </c>
      <c r="F115" s="25">
        <v>14.8</v>
      </c>
      <c r="G115" s="25"/>
      <c r="H115" s="25"/>
      <c r="I115" s="25"/>
      <c r="J115" s="25">
        <v>14.8</v>
      </c>
      <c r="K115" s="25">
        <f t="shared" si="3"/>
        <v>247.89999999999998</v>
      </c>
      <c r="L115" s="25">
        <v>187</v>
      </c>
      <c r="M115" s="185"/>
      <c r="N115" s="185"/>
      <c r="O115" s="185"/>
      <c r="P115" s="185"/>
      <c r="Q115" s="185"/>
      <c r="R115" s="184">
        <f t="shared" si="5"/>
        <v>0</v>
      </c>
      <c r="S115" s="25"/>
      <c r="T115" s="25"/>
      <c r="U115" s="25"/>
      <c r="V115" s="49" t="s">
        <v>250</v>
      </c>
      <c r="W115" s="181" t="s">
        <v>254</v>
      </c>
      <c r="X115" s="179"/>
    </row>
    <row r="116" spans="1:24" hidden="1">
      <c r="A116" s="29">
        <v>87</v>
      </c>
      <c r="B116" s="35" t="s">
        <v>138</v>
      </c>
      <c r="C116" s="27">
        <v>26</v>
      </c>
      <c r="D116" s="29">
        <v>81</v>
      </c>
      <c r="E116" s="25">
        <v>260</v>
      </c>
      <c r="F116" s="25">
        <v>18.3</v>
      </c>
      <c r="G116" s="25"/>
      <c r="H116" s="25"/>
      <c r="I116" s="25"/>
      <c r="J116" s="25">
        <v>18.3</v>
      </c>
      <c r="K116" s="25">
        <f t="shared" si="3"/>
        <v>241.7</v>
      </c>
      <c r="L116" s="25">
        <v>183</v>
      </c>
      <c r="M116" s="185"/>
      <c r="N116" s="185"/>
      <c r="O116" s="185"/>
      <c r="P116" s="185"/>
      <c r="Q116" s="185"/>
      <c r="R116" s="184">
        <f t="shared" si="5"/>
        <v>0</v>
      </c>
      <c r="S116" s="25"/>
      <c r="T116" s="25"/>
      <c r="U116" s="25"/>
      <c r="V116" s="49" t="s">
        <v>250</v>
      </c>
      <c r="W116" s="181" t="s">
        <v>254</v>
      </c>
      <c r="X116" s="179"/>
    </row>
    <row r="117" spans="1:24" hidden="1">
      <c r="A117" s="29">
        <v>88</v>
      </c>
      <c r="B117" s="35" t="s">
        <v>139</v>
      </c>
      <c r="C117" s="27">
        <v>26</v>
      </c>
      <c r="D117" s="29">
        <v>82</v>
      </c>
      <c r="E117" s="25">
        <v>315.5</v>
      </c>
      <c r="F117" s="25">
        <v>30.8</v>
      </c>
      <c r="G117" s="25"/>
      <c r="H117" s="25"/>
      <c r="I117" s="25"/>
      <c r="J117" s="25">
        <v>30.8</v>
      </c>
      <c r="K117" s="25">
        <f t="shared" si="3"/>
        <v>284.7</v>
      </c>
      <c r="L117" s="25">
        <v>205.5</v>
      </c>
      <c r="M117" s="185"/>
      <c r="N117" s="185"/>
      <c r="O117" s="185"/>
      <c r="P117" s="185"/>
      <c r="Q117" s="185"/>
      <c r="R117" s="184">
        <f t="shared" si="5"/>
        <v>0</v>
      </c>
      <c r="S117" s="25"/>
      <c r="T117" s="25"/>
      <c r="U117" s="25"/>
      <c r="V117" s="49" t="s">
        <v>250</v>
      </c>
      <c r="W117" s="181" t="s">
        <v>254</v>
      </c>
      <c r="X117" s="179" t="s">
        <v>140</v>
      </c>
    </row>
    <row r="118" spans="1:24" hidden="1">
      <c r="A118" s="517">
        <v>89</v>
      </c>
      <c r="B118" s="609" t="s">
        <v>42</v>
      </c>
      <c r="C118" s="31">
        <v>26</v>
      </c>
      <c r="D118" s="31">
        <v>85</v>
      </c>
      <c r="E118" s="32">
        <v>243.9</v>
      </c>
      <c r="F118" s="32">
        <v>28.8</v>
      </c>
      <c r="G118" s="32"/>
      <c r="H118" s="32"/>
      <c r="I118" s="32"/>
      <c r="J118" s="32">
        <v>28.8</v>
      </c>
      <c r="K118" s="32">
        <f t="shared" si="3"/>
        <v>215.1</v>
      </c>
      <c r="L118" s="25">
        <v>175.3</v>
      </c>
      <c r="M118" s="185"/>
      <c r="N118" s="185"/>
      <c r="O118" s="185"/>
      <c r="P118" s="185"/>
      <c r="Q118" s="185"/>
      <c r="R118" s="184">
        <f t="shared" si="5"/>
        <v>0</v>
      </c>
      <c r="S118" s="25"/>
      <c r="T118" s="25"/>
      <c r="U118" s="25"/>
      <c r="V118" s="49" t="s">
        <v>250</v>
      </c>
      <c r="W118" s="181" t="s">
        <v>254</v>
      </c>
      <c r="X118" s="179" t="s">
        <v>159</v>
      </c>
    </row>
    <row r="119" spans="1:24" hidden="1">
      <c r="A119" s="517"/>
      <c r="B119" s="609"/>
      <c r="C119" s="31">
        <v>26</v>
      </c>
      <c r="D119" s="31">
        <v>83</v>
      </c>
      <c r="E119" s="31">
        <v>253.9</v>
      </c>
      <c r="F119" s="31">
        <v>28.1</v>
      </c>
      <c r="G119" s="32"/>
      <c r="H119" s="32"/>
      <c r="I119" s="32"/>
      <c r="J119" s="31">
        <v>28.1</v>
      </c>
      <c r="K119" s="32">
        <f t="shared" si="3"/>
        <v>225.8</v>
      </c>
      <c r="L119" s="25"/>
      <c r="M119" s="185"/>
      <c r="N119" s="185"/>
      <c r="O119" s="185"/>
      <c r="P119" s="185"/>
      <c r="Q119" s="185"/>
      <c r="R119" s="184">
        <f t="shared" si="5"/>
        <v>0</v>
      </c>
      <c r="S119" s="25"/>
      <c r="T119" s="25"/>
      <c r="U119" s="25"/>
      <c r="V119" s="49"/>
      <c r="W119" s="181"/>
      <c r="X119" s="179"/>
    </row>
    <row r="120" spans="1:24" hidden="1">
      <c r="A120" s="29">
        <v>90</v>
      </c>
      <c r="B120" s="68" t="s">
        <v>39</v>
      </c>
      <c r="C120" s="31">
        <v>26</v>
      </c>
      <c r="D120" s="31">
        <v>84</v>
      </c>
      <c r="E120" s="32">
        <v>263</v>
      </c>
      <c r="F120" s="32">
        <v>35.200000000000003</v>
      </c>
      <c r="G120" s="32"/>
      <c r="H120" s="32"/>
      <c r="I120" s="32"/>
      <c r="J120" s="32">
        <v>35.200000000000003</v>
      </c>
      <c r="K120" s="32">
        <f t="shared" si="3"/>
        <v>227.8</v>
      </c>
      <c r="L120" s="25"/>
      <c r="M120" s="185"/>
      <c r="N120" s="185"/>
      <c r="O120" s="185"/>
      <c r="P120" s="185"/>
      <c r="Q120" s="185"/>
      <c r="R120" s="184">
        <f t="shared" si="5"/>
        <v>0</v>
      </c>
      <c r="S120" s="25"/>
      <c r="T120" s="25"/>
      <c r="U120" s="25"/>
      <c r="V120" s="49" t="s">
        <v>250</v>
      </c>
      <c r="W120" s="181" t="s">
        <v>254</v>
      </c>
      <c r="X120" s="179"/>
    </row>
    <row r="121" spans="1:24" s="15" customFormat="1" hidden="1">
      <c r="A121" s="29">
        <v>91</v>
      </c>
      <c r="B121" s="35" t="s">
        <v>141</v>
      </c>
      <c r="C121" s="29">
        <v>26</v>
      </c>
      <c r="D121" s="29">
        <v>99</v>
      </c>
      <c r="E121" s="25">
        <v>222.8</v>
      </c>
      <c r="F121" s="25">
        <v>35.299999999999997</v>
      </c>
      <c r="G121" s="25"/>
      <c r="H121" s="25"/>
      <c r="I121" s="25"/>
      <c r="J121" s="25">
        <v>35.299999999999997</v>
      </c>
      <c r="K121" s="25">
        <f t="shared" si="3"/>
        <v>187.5</v>
      </c>
      <c r="L121" s="25">
        <v>116.6</v>
      </c>
      <c r="M121" s="185"/>
      <c r="N121" s="185"/>
      <c r="O121" s="185"/>
      <c r="P121" s="185"/>
      <c r="Q121" s="185"/>
      <c r="R121" s="184">
        <f t="shared" si="5"/>
        <v>0</v>
      </c>
      <c r="S121" s="25"/>
      <c r="T121" s="25"/>
      <c r="U121" s="25"/>
      <c r="V121" s="49" t="s">
        <v>250</v>
      </c>
      <c r="W121" s="181" t="s">
        <v>254</v>
      </c>
      <c r="X121" s="180" t="s">
        <v>142</v>
      </c>
    </row>
    <row r="122" spans="1:24" hidden="1">
      <c r="A122" s="29">
        <v>92</v>
      </c>
      <c r="B122" s="35" t="s">
        <v>143</v>
      </c>
      <c r="C122" s="27">
        <v>26</v>
      </c>
      <c r="D122" s="29">
        <v>102</v>
      </c>
      <c r="E122" s="25">
        <v>218.3</v>
      </c>
      <c r="F122" s="25">
        <v>40.299999999999997</v>
      </c>
      <c r="G122" s="25"/>
      <c r="H122" s="25"/>
      <c r="I122" s="25"/>
      <c r="J122" s="25">
        <v>40.299999999999997</v>
      </c>
      <c r="K122" s="25">
        <f t="shared" si="3"/>
        <v>178</v>
      </c>
      <c r="L122" s="25">
        <v>115</v>
      </c>
      <c r="M122" s="185"/>
      <c r="N122" s="185"/>
      <c r="O122" s="185"/>
      <c r="P122" s="185"/>
      <c r="Q122" s="185"/>
      <c r="R122" s="184">
        <f t="shared" si="5"/>
        <v>0</v>
      </c>
      <c r="S122" s="25"/>
      <c r="T122" s="25"/>
      <c r="U122" s="25"/>
      <c r="V122" s="49" t="s">
        <v>250</v>
      </c>
      <c r="W122" s="181" t="s">
        <v>254</v>
      </c>
      <c r="X122" s="179"/>
    </row>
    <row r="123" spans="1:24" hidden="1">
      <c r="A123" s="29">
        <v>93</v>
      </c>
      <c r="B123" s="35" t="s">
        <v>144</v>
      </c>
      <c r="C123" s="27">
        <v>26</v>
      </c>
      <c r="D123" s="29">
        <v>87</v>
      </c>
      <c r="E123" s="25">
        <v>326.2</v>
      </c>
      <c r="F123" s="25">
        <v>83.5</v>
      </c>
      <c r="G123" s="25"/>
      <c r="H123" s="25"/>
      <c r="I123" s="25"/>
      <c r="J123" s="25">
        <v>83.5</v>
      </c>
      <c r="K123" s="25">
        <f t="shared" si="3"/>
        <v>242.7</v>
      </c>
      <c r="L123" s="25">
        <v>130</v>
      </c>
      <c r="M123" s="185"/>
      <c r="N123" s="185"/>
      <c r="O123" s="185"/>
      <c r="P123" s="185"/>
      <c r="Q123" s="185"/>
      <c r="R123" s="184">
        <f t="shared" si="5"/>
        <v>0</v>
      </c>
      <c r="S123" s="25"/>
      <c r="T123" s="25"/>
      <c r="U123" s="25"/>
      <c r="V123" s="49" t="s">
        <v>250</v>
      </c>
      <c r="W123" s="181" t="s">
        <v>254</v>
      </c>
      <c r="X123" s="179"/>
    </row>
    <row r="124" spans="1:24" hidden="1">
      <c r="A124" s="29">
        <v>94</v>
      </c>
      <c r="B124" s="35" t="s">
        <v>145</v>
      </c>
      <c r="C124" s="27">
        <v>26</v>
      </c>
      <c r="D124" s="29">
        <v>89</v>
      </c>
      <c r="E124" s="25">
        <v>233</v>
      </c>
      <c r="F124" s="25">
        <v>63.6</v>
      </c>
      <c r="G124" s="25"/>
      <c r="H124" s="25">
        <v>0.3</v>
      </c>
      <c r="I124" s="25"/>
      <c r="J124" s="25">
        <v>63.3</v>
      </c>
      <c r="K124" s="25">
        <f t="shared" si="3"/>
        <v>169.4</v>
      </c>
      <c r="L124" s="25">
        <v>143</v>
      </c>
      <c r="M124" s="185"/>
      <c r="N124" s="185">
        <v>24000</v>
      </c>
      <c r="O124" s="185"/>
      <c r="P124" s="185">
        <v>0</v>
      </c>
      <c r="Q124" s="185"/>
      <c r="R124" s="184">
        <f t="shared" si="5"/>
        <v>24000</v>
      </c>
      <c r="S124" s="25" t="s">
        <v>249</v>
      </c>
      <c r="T124" s="25"/>
      <c r="U124" s="25"/>
      <c r="V124" s="49" t="s">
        <v>250</v>
      </c>
      <c r="W124" s="181" t="s">
        <v>254</v>
      </c>
      <c r="X124" s="179"/>
    </row>
    <row r="125" spans="1:24" hidden="1">
      <c r="A125" s="29">
        <v>95</v>
      </c>
      <c r="B125" s="35" t="s">
        <v>146</v>
      </c>
      <c r="C125" s="27">
        <v>26</v>
      </c>
      <c r="D125" s="29">
        <v>90</v>
      </c>
      <c r="E125" s="25">
        <v>217.5</v>
      </c>
      <c r="F125" s="25">
        <v>54.2</v>
      </c>
      <c r="G125" s="25"/>
      <c r="H125" s="25"/>
      <c r="I125" s="25"/>
      <c r="J125" s="25">
        <v>54.2</v>
      </c>
      <c r="K125" s="25">
        <f t="shared" si="3"/>
        <v>163.30000000000001</v>
      </c>
      <c r="L125" s="25">
        <v>125</v>
      </c>
      <c r="M125" s="185"/>
      <c r="N125" s="185"/>
      <c r="O125" s="185"/>
      <c r="P125" s="185"/>
      <c r="Q125" s="185"/>
      <c r="R125" s="184">
        <f t="shared" si="5"/>
        <v>0</v>
      </c>
      <c r="S125" s="25"/>
      <c r="T125" s="25"/>
      <c r="U125" s="25"/>
      <c r="V125" s="49" t="s">
        <v>250</v>
      </c>
      <c r="W125" s="181" t="s">
        <v>254</v>
      </c>
      <c r="X125" s="179" t="s">
        <v>147</v>
      </c>
    </row>
    <row r="126" spans="1:24" hidden="1">
      <c r="A126" s="29">
        <v>96</v>
      </c>
      <c r="B126" s="35" t="s">
        <v>148</v>
      </c>
      <c r="C126" s="27">
        <v>26</v>
      </c>
      <c r="D126" s="29">
        <v>91</v>
      </c>
      <c r="E126" s="25">
        <v>178.4</v>
      </c>
      <c r="F126" s="25">
        <v>42.5</v>
      </c>
      <c r="G126" s="25"/>
      <c r="H126" s="25"/>
      <c r="I126" s="25"/>
      <c r="J126" s="25">
        <v>42.5</v>
      </c>
      <c r="K126" s="25">
        <f t="shared" si="3"/>
        <v>135.9</v>
      </c>
      <c r="L126" s="25">
        <v>130</v>
      </c>
      <c r="M126" s="185"/>
      <c r="N126" s="185"/>
      <c r="O126" s="185"/>
      <c r="P126" s="185"/>
      <c r="Q126" s="185"/>
      <c r="R126" s="184">
        <f t="shared" si="5"/>
        <v>0</v>
      </c>
      <c r="S126" s="25"/>
      <c r="T126" s="25"/>
      <c r="U126" s="25"/>
      <c r="V126" s="49" t="s">
        <v>250</v>
      </c>
      <c r="W126" s="181" t="s">
        <v>254</v>
      </c>
      <c r="X126" s="179"/>
    </row>
    <row r="127" spans="1:24" s="15" customFormat="1" hidden="1">
      <c r="A127" s="29">
        <v>97</v>
      </c>
      <c r="B127" s="35" t="s">
        <v>106</v>
      </c>
      <c r="C127" s="29">
        <v>26</v>
      </c>
      <c r="D127" s="29">
        <v>77</v>
      </c>
      <c r="E127" s="25">
        <v>203.4</v>
      </c>
      <c r="F127" s="25">
        <v>44.8</v>
      </c>
      <c r="G127" s="25"/>
      <c r="H127" s="25"/>
      <c r="I127" s="25"/>
      <c r="J127" s="25">
        <v>44.8</v>
      </c>
      <c r="K127" s="25">
        <f t="shared" si="3"/>
        <v>158.60000000000002</v>
      </c>
      <c r="L127" s="25">
        <v>129</v>
      </c>
      <c r="M127" s="185"/>
      <c r="N127" s="185"/>
      <c r="O127" s="185"/>
      <c r="P127" s="185"/>
      <c r="Q127" s="185"/>
      <c r="R127" s="184">
        <f t="shared" si="5"/>
        <v>0</v>
      </c>
      <c r="S127" s="25"/>
      <c r="T127" s="25"/>
      <c r="U127" s="25"/>
      <c r="V127" s="49" t="s">
        <v>250</v>
      </c>
      <c r="W127" s="181" t="s">
        <v>254</v>
      </c>
      <c r="X127" s="180"/>
    </row>
    <row r="128" spans="1:24" ht="31.2" hidden="1">
      <c r="A128" s="29">
        <v>98</v>
      </c>
      <c r="B128" s="68" t="s">
        <v>38</v>
      </c>
      <c r="C128" s="31">
        <v>26</v>
      </c>
      <c r="D128" s="31">
        <v>76</v>
      </c>
      <c r="E128" s="32">
        <v>198.6</v>
      </c>
      <c r="F128" s="32">
        <v>45.7</v>
      </c>
      <c r="G128" s="32"/>
      <c r="H128" s="32"/>
      <c r="I128" s="32"/>
      <c r="J128" s="32">
        <v>45.7</v>
      </c>
      <c r="K128" s="32">
        <f t="shared" si="3"/>
        <v>152.89999999999998</v>
      </c>
      <c r="L128" s="25"/>
      <c r="M128" s="185"/>
      <c r="N128" s="185"/>
      <c r="O128" s="185"/>
      <c r="P128" s="185"/>
      <c r="Q128" s="185"/>
      <c r="R128" s="184">
        <f t="shared" si="5"/>
        <v>0</v>
      </c>
      <c r="S128" s="25"/>
      <c r="T128" s="25"/>
      <c r="U128" s="25"/>
      <c r="V128" s="49" t="s">
        <v>250</v>
      </c>
      <c r="W128" s="181" t="s">
        <v>254</v>
      </c>
      <c r="X128" s="179"/>
    </row>
    <row r="129" spans="1:24" hidden="1">
      <c r="A129" s="29">
        <v>99</v>
      </c>
      <c r="B129" s="68" t="s">
        <v>55</v>
      </c>
      <c r="C129" s="31">
        <v>26</v>
      </c>
      <c r="D129" s="31">
        <v>75</v>
      </c>
      <c r="E129" s="32">
        <v>263.2</v>
      </c>
      <c r="F129" s="32">
        <v>55.9</v>
      </c>
      <c r="G129" s="32"/>
      <c r="H129" s="32"/>
      <c r="I129" s="32"/>
      <c r="J129" s="32">
        <v>55.9</v>
      </c>
      <c r="K129" s="32">
        <f t="shared" si="3"/>
        <v>207.29999999999998</v>
      </c>
      <c r="L129" s="25"/>
      <c r="M129" s="185"/>
      <c r="N129" s="185"/>
      <c r="O129" s="185"/>
      <c r="P129" s="185"/>
      <c r="Q129" s="185"/>
      <c r="R129" s="184">
        <f t="shared" si="5"/>
        <v>0</v>
      </c>
      <c r="S129" s="25"/>
      <c r="T129" s="25"/>
      <c r="U129" s="25"/>
      <c r="V129" s="49" t="s">
        <v>250</v>
      </c>
      <c r="W129" s="181" t="s">
        <v>254</v>
      </c>
      <c r="X129" s="179"/>
    </row>
    <row r="130" spans="1:24" s="15" customFormat="1" hidden="1">
      <c r="A130" s="517">
        <v>100</v>
      </c>
      <c r="B130" s="599" t="s">
        <v>107</v>
      </c>
      <c r="C130" s="29">
        <v>26</v>
      </c>
      <c r="D130" s="29">
        <v>74</v>
      </c>
      <c r="E130" s="25">
        <v>464.6</v>
      </c>
      <c r="F130" s="25">
        <v>129</v>
      </c>
      <c r="G130" s="25"/>
      <c r="H130" s="25"/>
      <c r="I130" s="25"/>
      <c r="J130" s="25">
        <v>129</v>
      </c>
      <c r="K130" s="25">
        <f t="shared" si="3"/>
        <v>335.6</v>
      </c>
      <c r="L130" s="25">
        <v>329</v>
      </c>
      <c r="M130" s="185"/>
      <c r="N130" s="185"/>
      <c r="O130" s="185"/>
      <c r="P130" s="185">
        <v>255364000</v>
      </c>
      <c r="Q130" s="185"/>
      <c r="R130" s="184">
        <f t="shared" si="5"/>
        <v>255364000</v>
      </c>
      <c r="S130" s="25" t="s">
        <v>253</v>
      </c>
      <c r="T130" s="25" t="s">
        <v>209</v>
      </c>
      <c r="U130" s="25"/>
      <c r="V130" s="49"/>
      <c r="W130" s="181" t="s">
        <v>254</v>
      </c>
      <c r="X130" s="180"/>
    </row>
    <row r="131" spans="1:24" s="15" customFormat="1" hidden="1">
      <c r="A131" s="517"/>
      <c r="B131" s="599"/>
      <c r="C131" s="29">
        <v>26</v>
      </c>
      <c r="D131" s="29">
        <v>73</v>
      </c>
      <c r="E131" s="25">
        <v>492.8</v>
      </c>
      <c r="F131" s="25">
        <v>164.2</v>
      </c>
      <c r="G131" s="25">
        <v>30.9</v>
      </c>
      <c r="H131" s="25">
        <v>5.9</v>
      </c>
      <c r="I131" s="25"/>
      <c r="J131" s="25">
        <v>133.30000000000001</v>
      </c>
      <c r="K131" s="25">
        <f t="shared" si="3"/>
        <v>328.6</v>
      </c>
      <c r="L131" s="25">
        <v>340</v>
      </c>
      <c r="M131" s="185">
        <v>992730000</v>
      </c>
      <c r="N131" s="185"/>
      <c r="O131" s="185"/>
      <c r="P131" s="185">
        <v>379286000</v>
      </c>
      <c r="Q131" s="185"/>
      <c r="R131" s="184">
        <f t="shared" si="5"/>
        <v>1372016000</v>
      </c>
      <c r="S131" s="25" t="s">
        <v>253</v>
      </c>
      <c r="T131" s="25" t="s">
        <v>209</v>
      </c>
      <c r="U131" s="25"/>
      <c r="V131" s="49"/>
      <c r="W131" s="181" t="s">
        <v>254</v>
      </c>
      <c r="X131" s="180"/>
    </row>
    <row r="132" spans="1:24" hidden="1">
      <c r="A132" s="29">
        <v>101</v>
      </c>
      <c r="B132" s="35" t="s">
        <v>149</v>
      </c>
      <c r="C132" s="27">
        <v>26</v>
      </c>
      <c r="D132" s="29">
        <v>72</v>
      </c>
      <c r="E132" s="25">
        <v>301.8</v>
      </c>
      <c r="F132" s="25">
        <v>164.8</v>
      </c>
      <c r="G132" s="25">
        <v>9</v>
      </c>
      <c r="H132" s="25"/>
      <c r="I132" s="25"/>
      <c r="J132" s="25">
        <v>155.80000000000001</v>
      </c>
      <c r="K132" s="25">
        <f t="shared" si="3"/>
        <v>137</v>
      </c>
      <c r="L132" s="25">
        <v>146</v>
      </c>
      <c r="M132" s="185">
        <v>294300000</v>
      </c>
      <c r="N132" s="185"/>
      <c r="O132" s="185"/>
      <c r="P132" s="185">
        <v>689196000</v>
      </c>
      <c r="Q132" s="185"/>
      <c r="R132" s="184">
        <f t="shared" si="5"/>
        <v>983496000</v>
      </c>
      <c r="S132" s="25" t="s">
        <v>253</v>
      </c>
      <c r="T132" s="25" t="s">
        <v>209</v>
      </c>
      <c r="U132" s="25"/>
      <c r="V132" s="49"/>
      <c r="W132" s="181" t="s">
        <v>254</v>
      </c>
      <c r="X132" s="179"/>
    </row>
    <row r="133" spans="1:24" hidden="1">
      <c r="A133" s="29">
        <v>102</v>
      </c>
      <c r="B133" s="308" t="s">
        <v>46</v>
      </c>
      <c r="C133" s="31">
        <v>26</v>
      </c>
      <c r="D133" s="31">
        <v>71</v>
      </c>
      <c r="E133" s="32">
        <v>172.9</v>
      </c>
      <c r="F133" s="32">
        <v>62.4</v>
      </c>
      <c r="G133" s="32">
        <v>0.8</v>
      </c>
      <c r="H133" s="32"/>
      <c r="I133" s="32"/>
      <c r="J133" s="32">
        <v>61.6</v>
      </c>
      <c r="K133" s="32">
        <f t="shared" si="3"/>
        <v>110.5</v>
      </c>
      <c r="L133" s="25">
        <v>167</v>
      </c>
      <c r="M133" s="185"/>
      <c r="N133" s="185"/>
      <c r="O133" s="185"/>
      <c r="P133" s="185"/>
      <c r="Q133" s="185"/>
      <c r="R133" s="184">
        <f t="shared" si="5"/>
        <v>0</v>
      </c>
      <c r="S133" s="25" t="s">
        <v>253</v>
      </c>
      <c r="T133" s="25"/>
      <c r="U133" s="25"/>
      <c r="V133" s="49" t="s">
        <v>250</v>
      </c>
      <c r="W133" s="181" t="s">
        <v>254</v>
      </c>
      <c r="X133" s="179"/>
    </row>
    <row r="134" spans="1:24" hidden="1">
      <c r="A134" s="29">
        <v>103</v>
      </c>
      <c r="B134" s="308" t="s">
        <v>119</v>
      </c>
      <c r="C134" s="31">
        <v>26</v>
      </c>
      <c r="D134" s="31">
        <v>70</v>
      </c>
      <c r="E134" s="32">
        <v>188.1</v>
      </c>
      <c r="F134" s="32">
        <v>37.4</v>
      </c>
      <c r="G134" s="32">
        <v>16.3</v>
      </c>
      <c r="H134" s="32"/>
      <c r="I134" s="32"/>
      <c r="J134" s="32">
        <v>21.1</v>
      </c>
      <c r="K134" s="32">
        <f>E134-F134</f>
        <v>150.69999999999999</v>
      </c>
      <c r="L134" s="25"/>
      <c r="M134" s="185">
        <v>484110000</v>
      </c>
      <c r="N134" s="185"/>
      <c r="O134" s="185">
        <v>0</v>
      </c>
      <c r="P134" s="185">
        <v>0</v>
      </c>
      <c r="Q134" s="185"/>
      <c r="R134" s="184">
        <f t="shared" si="5"/>
        <v>484110000</v>
      </c>
      <c r="S134" s="25" t="s">
        <v>249</v>
      </c>
      <c r="T134" s="25"/>
      <c r="U134" s="25"/>
      <c r="V134" s="49" t="s">
        <v>251</v>
      </c>
      <c r="W134" s="181" t="s">
        <v>254</v>
      </c>
      <c r="X134" s="179"/>
    </row>
    <row r="135" spans="1:24" hidden="1">
      <c r="A135" s="29">
        <v>104</v>
      </c>
      <c r="B135" s="68" t="s">
        <v>19</v>
      </c>
      <c r="C135" s="31">
        <v>26</v>
      </c>
      <c r="D135" s="31">
        <v>61</v>
      </c>
      <c r="E135" s="32">
        <v>220</v>
      </c>
      <c r="F135" s="32">
        <v>56.4</v>
      </c>
      <c r="G135" s="32"/>
      <c r="H135" s="32">
        <v>1.8</v>
      </c>
      <c r="I135" s="32"/>
      <c r="J135" s="32">
        <v>54.6</v>
      </c>
      <c r="K135" s="32">
        <f>E135-F135</f>
        <v>163.6</v>
      </c>
      <c r="L135" s="25"/>
      <c r="M135" s="185"/>
      <c r="N135" s="185"/>
      <c r="O135" s="185"/>
      <c r="P135" s="185"/>
      <c r="Q135" s="185"/>
      <c r="R135" s="184">
        <f t="shared" si="5"/>
        <v>0</v>
      </c>
      <c r="S135" s="25" t="s">
        <v>253</v>
      </c>
      <c r="T135" s="25"/>
      <c r="U135" s="25"/>
      <c r="V135" s="49" t="s">
        <v>250</v>
      </c>
      <c r="W135" s="181" t="s">
        <v>254</v>
      </c>
      <c r="X135" s="179"/>
    </row>
    <row r="136" spans="1:24" hidden="1">
      <c r="A136" s="29">
        <v>105</v>
      </c>
      <c r="B136" s="308" t="s">
        <v>118</v>
      </c>
      <c r="C136" s="31">
        <v>26</v>
      </c>
      <c r="D136" s="31">
        <v>62</v>
      </c>
      <c r="E136" s="32">
        <v>210.8</v>
      </c>
      <c r="F136" s="32">
        <v>47</v>
      </c>
      <c r="G136" s="32">
        <v>3.2</v>
      </c>
      <c r="H136" s="32"/>
      <c r="I136" s="32"/>
      <c r="J136" s="32">
        <v>43.8</v>
      </c>
      <c r="K136" s="32">
        <f t="shared" si="3"/>
        <v>163.80000000000001</v>
      </c>
      <c r="L136" s="25"/>
      <c r="M136" s="185">
        <v>104640000</v>
      </c>
      <c r="N136" s="185"/>
      <c r="O136" s="185">
        <v>185000</v>
      </c>
      <c r="P136" s="185"/>
      <c r="Q136" s="185"/>
      <c r="R136" s="184">
        <f t="shared" si="5"/>
        <v>104825000</v>
      </c>
      <c r="S136" s="25" t="s">
        <v>253</v>
      </c>
      <c r="T136" s="25" t="s">
        <v>209</v>
      </c>
      <c r="U136" s="25"/>
      <c r="V136" s="49"/>
      <c r="W136" s="181"/>
      <c r="X136" s="179"/>
    </row>
    <row r="137" spans="1:24" s="13" customFormat="1">
      <c r="A137" s="558">
        <v>106</v>
      </c>
      <c r="B137" s="626" t="s">
        <v>35</v>
      </c>
      <c r="C137" s="3">
        <v>26</v>
      </c>
      <c r="D137" s="3">
        <v>63</v>
      </c>
      <c r="E137" s="5">
        <v>475.2</v>
      </c>
      <c r="F137" s="5">
        <v>114.9</v>
      </c>
      <c r="G137" s="5">
        <v>17.7</v>
      </c>
      <c r="H137" s="5"/>
      <c r="I137" s="5"/>
      <c r="J137" s="5">
        <v>97.2</v>
      </c>
      <c r="K137" s="5">
        <f t="shared" si="3"/>
        <v>360.29999999999995</v>
      </c>
      <c r="L137" s="16"/>
      <c r="M137" s="186"/>
      <c r="N137" s="186">
        <v>578790000</v>
      </c>
      <c r="O137" s="186"/>
      <c r="P137" s="186">
        <v>4275000</v>
      </c>
      <c r="Q137" s="186"/>
      <c r="R137" s="187">
        <f t="shared" si="5"/>
        <v>583065000</v>
      </c>
      <c r="S137" s="16" t="s">
        <v>253</v>
      </c>
      <c r="T137" s="16" t="s">
        <v>209</v>
      </c>
      <c r="U137" s="16"/>
      <c r="V137" s="51"/>
      <c r="W137" s="243" t="s">
        <v>254</v>
      </c>
      <c r="X137" s="251"/>
    </row>
    <row r="138" spans="1:24" s="13" customFormat="1">
      <c r="A138" s="558"/>
      <c r="B138" s="626"/>
      <c r="C138" s="9">
        <v>26</v>
      </c>
      <c r="D138" s="10">
        <v>42</v>
      </c>
      <c r="E138" s="16"/>
      <c r="F138" s="16"/>
      <c r="G138" s="16"/>
      <c r="H138" s="16"/>
      <c r="I138" s="16"/>
      <c r="J138" s="16"/>
      <c r="K138" s="16">
        <f t="shared" si="3"/>
        <v>0</v>
      </c>
      <c r="L138" s="16"/>
      <c r="M138" s="186"/>
      <c r="N138" s="186"/>
      <c r="O138" s="186"/>
      <c r="P138" s="186"/>
      <c r="Q138" s="186"/>
      <c r="R138" s="187">
        <f t="shared" si="5"/>
        <v>0</v>
      </c>
      <c r="S138" s="16"/>
      <c r="T138" s="16"/>
      <c r="U138" s="16"/>
      <c r="V138" s="51"/>
      <c r="W138" s="243"/>
      <c r="X138" s="251"/>
    </row>
    <row r="139" spans="1:24" hidden="1">
      <c r="A139" s="29">
        <v>107</v>
      </c>
      <c r="B139" s="33" t="s">
        <v>259</v>
      </c>
      <c r="C139" s="27">
        <v>26</v>
      </c>
      <c r="D139" s="29">
        <v>112</v>
      </c>
      <c r="E139" s="25"/>
      <c r="F139" s="25"/>
      <c r="G139" s="25"/>
      <c r="H139" s="25"/>
      <c r="I139" s="25"/>
      <c r="J139" s="25"/>
      <c r="K139" s="25">
        <f t="shared" ref="K139:K170" si="7">E139-F139</f>
        <v>0</v>
      </c>
      <c r="L139" s="25"/>
      <c r="M139" s="185"/>
      <c r="N139" s="185"/>
      <c r="O139" s="185"/>
      <c r="P139" s="185"/>
      <c r="Q139" s="185"/>
      <c r="R139" s="184">
        <f t="shared" si="5"/>
        <v>0</v>
      </c>
      <c r="S139" s="25"/>
      <c r="T139" s="25"/>
      <c r="U139" s="25"/>
      <c r="V139" s="49"/>
      <c r="W139" s="181"/>
      <c r="X139" s="179"/>
    </row>
    <row r="140" spans="1:24" hidden="1">
      <c r="A140" s="29">
        <v>108</v>
      </c>
      <c r="B140" s="308" t="s">
        <v>116</v>
      </c>
      <c r="C140" s="31">
        <v>26</v>
      </c>
      <c r="D140" s="31">
        <v>64</v>
      </c>
      <c r="E140" s="32">
        <v>231.2</v>
      </c>
      <c r="F140" s="32">
        <v>51.2</v>
      </c>
      <c r="G140" s="32">
        <v>10.5</v>
      </c>
      <c r="H140" s="32"/>
      <c r="I140" s="32"/>
      <c r="J140" s="32">
        <v>40.700000000000003</v>
      </c>
      <c r="K140" s="32">
        <f>E140-F140</f>
        <v>180</v>
      </c>
      <c r="L140" s="25"/>
      <c r="M140" s="185">
        <v>311850000</v>
      </c>
      <c r="N140" s="185"/>
      <c r="O140" s="185">
        <v>0</v>
      </c>
      <c r="P140" s="185">
        <v>145562000</v>
      </c>
      <c r="Q140" s="185"/>
      <c r="R140" s="184">
        <f t="shared" si="5"/>
        <v>457412000</v>
      </c>
      <c r="S140" s="25" t="s">
        <v>249</v>
      </c>
      <c r="T140" s="25"/>
      <c r="U140" s="25"/>
      <c r="V140" s="49" t="s">
        <v>250</v>
      </c>
      <c r="W140" s="181" t="s">
        <v>254</v>
      </c>
      <c r="X140" s="179"/>
    </row>
    <row r="141" spans="1:24" hidden="1">
      <c r="A141" s="29">
        <v>109</v>
      </c>
      <c r="B141" s="68" t="s">
        <v>115</v>
      </c>
      <c r="C141" s="31">
        <v>26</v>
      </c>
      <c r="D141" s="31">
        <v>65</v>
      </c>
      <c r="E141" s="32">
        <v>242.7</v>
      </c>
      <c r="F141" s="32">
        <v>55.1</v>
      </c>
      <c r="G141" s="32">
        <v>5</v>
      </c>
      <c r="H141" s="32"/>
      <c r="I141" s="32"/>
      <c r="J141" s="32">
        <v>50.1</v>
      </c>
      <c r="K141" s="32">
        <f>E141-F141</f>
        <v>187.6</v>
      </c>
      <c r="L141" s="25"/>
      <c r="M141" s="185">
        <v>163500000</v>
      </c>
      <c r="N141" s="185"/>
      <c r="O141" s="185">
        <v>0</v>
      </c>
      <c r="P141" s="185">
        <v>798394000</v>
      </c>
      <c r="Q141" s="185"/>
      <c r="R141" s="184">
        <f t="shared" si="5"/>
        <v>961894000</v>
      </c>
      <c r="S141" s="25" t="s">
        <v>253</v>
      </c>
      <c r="T141" s="25" t="s">
        <v>209</v>
      </c>
      <c r="U141" s="25"/>
      <c r="V141" s="49"/>
      <c r="W141" s="181" t="s">
        <v>254</v>
      </c>
      <c r="X141" s="179"/>
    </row>
    <row r="142" spans="1:24" hidden="1">
      <c r="A142" s="29">
        <v>110</v>
      </c>
      <c r="B142" s="68" t="s">
        <v>34</v>
      </c>
      <c r="C142" s="31">
        <v>26</v>
      </c>
      <c r="D142" s="31">
        <v>67</v>
      </c>
      <c r="E142" s="32">
        <v>225.5</v>
      </c>
      <c r="F142" s="32">
        <v>47</v>
      </c>
      <c r="G142" s="32">
        <v>6</v>
      </c>
      <c r="H142" s="32"/>
      <c r="I142" s="32"/>
      <c r="J142" s="32">
        <v>41</v>
      </c>
      <c r="K142" s="32">
        <f t="shared" si="7"/>
        <v>178.5</v>
      </c>
      <c r="L142" s="25"/>
      <c r="M142" s="185">
        <v>196200000</v>
      </c>
      <c r="N142" s="185"/>
      <c r="O142" s="185"/>
      <c r="P142" s="185"/>
      <c r="Q142" s="185"/>
      <c r="R142" s="184">
        <f>M142+O142+P142+Q142+N142</f>
        <v>196200000</v>
      </c>
      <c r="S142" s="25" t="s">
        <v>243</v>
      </c>
      <c r="T142" s="25" t="s">
        <v>209</v>
      </c>
      <c r="U142" s="25"/>
      <c r="V142" s="49"/>
      <c r="W142" s="181"/>
      <c r="X142" s="179"/>
    </row>
    <row r="143" spans="1:24" hidden="1">
      <c r="A143" s="29">
        <v>111</v>
      </c>
      <c r="B143" s="68" t="s">
        <v>37</v>
      </c>
      <c r="C143" s="31">
        <v>26</v>
      </c>
      <c r="D143" s="31">
        <v>68</v>
      </c>
      <c r="E143" s="32">
        <v>202.8</v>
      </c>
      <c r="F143" s="32">
        <v>41.5</v>
      </c>
      <c r="G143" s="32">
        <v>5.7</v>
      </c>
      <c r="H143" s="32"/>
      <c r="I143" s="32"/>
      <c r="J143" s="32">
        <v>35.799999999999997</v>
      </c>
      <c r="K143" s="32">
        <f t="shared" si="7"/>
        <v>161.30000000000001</v>
      </c>
      <c r="L143" s="25"/>
      <c r="M143" s="185">
        <v>169290000</v>
      </c>
      <c r="N143" s="185"/>
      <c r="O143" s="185"/>
      <c r="P143" s="185"/>
      <c r="Q143" s="185"/>
      <c r="R143" s="184">
        <f>M143+O143+P143+Q143+N143</f>
        <v>169290000</v>
      </c>
      <c r="S143" s="25" t="s">
        <v>243</v>
      </c>
      <c r="T143" s="25" t="s">
        <v>209</v>
      </c>
      <c r="U143" s="25"/>
      <c r="V143" s="49"/>
      <c r="W143" s="181"/>
      <c r="X143" s="179"/>
    </row>
    <row r="144" spans="1:24" hidden="1">
      <c r="A144" s="29">
        <v>112</v>
      </c>
      <c r="B144" s="68" t="s">
        <v>21</v>
      </c>
      <c r="C144" s="31">
        <v>26</v>
      </c>
      <c r="D144" s="31">
        <v>69</v>
      </c>
      <c r="E144" s="32">
        <v>199.7</v>
      </c>
      <c r="F144" s="32">
        <v>39.9</v>
      </c>
      <c r="G144" s="32">
        <v>7.2</v>
      </c>
      <c r="H144" s="32"/>
      <c r="I144" s="32"/>
      <c r="J144" s="32">
        <v>32.700000000000003</v>
      </c>
      <c r="K144" s="32">
        <f t="shared" si="7"/>
        <v>159.79999999999998</v>
      </c>
      <c r="L144" s="25"/>
      <c r="M144" s="185">
        <v>213840000</v>
      </c>
      <c r="N144" s="185"/>
      <c r="O144" s="185"/>
      <c r="P144" s="185"/>
      <c r="Q144" s="185"/>
      <c r="R144" s="184">
        <f t="shared" ref="R144:R170" si="8">M144+O144+P144+Q144+N144</f>
        <v>213840000</v>
      </c>
      <c r="S144" s="25" t="s">
        <v>243</v>
      </c>
      <c r="T144" s="25" t="s">
        <v>209</v>
      </c>
      <c r="U144" s="25"/>
      <c r="V144" s="49"/>
      <c r="W144" s="181"/>
      <c r="X144" s="179"/>
    </row>
    <row r="145" spans="1:24" s="15" customFormat="1" ht="31.2" hidden="1">
      <c r="A145" s="29">
        <v>113</v>
      </c>
      <c r="B145" s="35" t="s">
        <v>255</v>
      </c>
      <c r="C145" s="29">
        <v>26</v>
      </c>
      <c r="D145" s="29">
        <v>51</v>
      </c>
      <c r="E145" s="25"/>
      <c r="F145" s="25">
        <v>95.1</v>
      </c>
      <c r="G145" s="25">
        <v>25.9</v>
      </c>
      <c r="H145" s="25"/>
      <c r="I145" s="25"/>
      <c r="J145" s="25">
        <v>69.2</v>
      </c>
      <c r="K145" s="25">
        <f t="shared" si="7"/>
        <v>-95.1</v>
      </c>
      <c r="L145" s="25"/>
      <c r="M145" s="185">
        <v>769230000</v>
      </c>
      <c r="N145" s="185"/>
      <c r="O145" s="185"/>
      <c r="P145" s="185">
        <v>13780000</v>
      </c>
      <c r="Q145" s="185"/>
      <c r="R145" s="184">
        <f t="shared" si="8"/>
        <v>783010000</v>
      </c>
      <c r="S145" s="25" t="s">
        <v>253</v>
      </c>
      <c r="T145" s="25" t="s">
        <v>209</v>
      </c>
      <c r="U145" s="25"/>
      <c r="V145" s="49"/>
      <c r="W145" s="181" t="s">
        <v>254</v>
      </c>
      <c r="X145" s="180"/>
    </row>
    <row r="146" spans="1:24" hidden="1">
      <c r="A146" s="29">
        <v>114</v>
      </c>
      <c r="B146" s="68" t="s">
        <v>22</v>
      </c>
      <c r="C146" s="31">
        <v>26</v>
      </c>
      <c r="D146" s="31">
        <v>50</v>
      </c>
      <c r="E146" s="32">
        <v>440.2</v>
      </c>
      <c r="F146" s="32">
        <v>79.2</v>
      </c>
      <c r="G146" s="32">
        <v>8.1999999999999993</v>
      </c>
      <c r="H146" s="32"/>
      <c r="I146" s="32"/>
      <c r="J146" s="32">
        <v>71</v>
      </c>
      <c r="K146" s="32">
        <f>E146-F146</f>
        <v>361</v>
      </c>
      <c r="L146" s="25"/>
      <c r="M146" s="185">
        <v>243540000</v>
      </c>
      <c r="N146" s="185"/>
      <c r="O146" s="185">
        <v>2500000</v>
      </c>
      <c r="P146" s="185">
        <v>71491000</v>
      </c>
      <c r="Q146" s="185"/>
      <c r="R146" s="184">
        <f t="shared" si="8"/>
        <v>317531000</v>
      </c>
      <c r="S146" s="25"/>
      <c r="T146" s="25"/>
      <c r="U146" s="25"/>
      <c r="V146" s="49"/>
      <c r="W146" s="181"/>
      <c r="X146" s="179"/>
    </row>
    <row r="147" spans="1:24" hidden="1">
      <c r="A147" s="29">
        <v>115</v>
      </c>
      <c r="B147" s="35" t="s">
        <v>23</v>
      </c>
      <c r="C147" s="27">
        <v>26</v>
      </c>
      <c r="D147" s="29">
        <v>49</v>
      </c>
      <c r="E147" s="25">
        <v>385.7</v>
      </c>
      <c r="F147" s="25">
        <v>58.7</v>
      </c>
      <c r="G147" s="25"/>
      <c r="H147" s="25">
        <v>7.4</v>
      </c>
      <c r="I147" s="25"/>
      <c r="J147" s="25">
        <v>51.3</v>
      </c>
      <c r="K147" s="25">
        <f t="shared" si="7"/>
        <v>327</v>
      </c>
      <c r="L147" s="25"/>
      <c r="M147" s="185"/>
      <c r="N147" s="185"/>
      <c r="O147" s="185"/>
      <c r="P147" s="185"/>
      <c r="Q147" s="185"/>
      <c r="R147" s="184">
        <f t="shared" si="8"/>
        <v>0</v>
      </c>
      <c r="S147" s="25" t="s">
        <v>253</v>
      </c>
      <c r="T147" s="25"/>
      <c r="U147" s="25"/>
      <c r="V147" s="49" t="s">
        <v>250</v>
      </c>
      <c r="W147" s="181" t="s">
        <v>254</v>
      </c>
      <c r="X147" s="179"/>
    </row>
    <row r="148" spans="1:24" hidden="1">
      <c r="A148" s="29">
        <v>116</v>
      </c>
      <c r="B148" s="68" t="s">
        <v>114</v>
      </c>
      <c r="C148" s="31">
        <v>26</v>
      </c>
      <c r="D148" s="31">
        <v>48</v>
      </c>
      <c r="E148" s="32">
        <v>483.6</v>
      </c>
      <c r="F148" s="32">
        <v>65.7</v>
      </c>
      <c r="G148" s="32">
        <v>8.5</v>
      </c>
      <c r="H148" s="32"/>
      <c r="I148" s="32"/>
      <c r="J148" s="32">
        <v>57.2</v>
      </c>
      <c r="K148" s="32">
        <f t="shared" si="7"/>
        <v>417.90000000000003</v>
      </c>
      <c r="L148" s="25"/>
      <c r="M148" s="185"/>
      <c r="N148" s="185"/>
      <c r="O148" s="185"/>
      <c r="P148" s="185"/>
      <c r="Q148" s="185"/>
      <c r="R148" s="184">
        <f t="shared" si="8"/>
        <v>0</v>
      </c>
      <c r="S148" s="25" t="s">
        <v>253</v>
      </c>
      <c r="T148" s="25"/>
      <c r="U148" s="25"/>
      <c r="V148" s="49" t="s">
        <v>250</v>
      </c>
      <c r="W148" s="181" t="s">
        <v>254</v>
      </c>
      <c r="X148" s="179"/>
    </row>
    <row r="149" spans="1:24" hidden="1">
      <c r="A149" s="517">
        <v>117</v>
      </c>
      <c r="B149" s="68" t="s">
        <v>150</v>
      </c>
      <c r="C149" s="27">
        <v>26</v>
      </c>
      <c r="D149" s="29">
        <v>17</v>
      </c>
      <c r="E149" s="25">
        <v>645.9</v>
      </c>
      <c r="F149" s="25">
        <v>54</v>
      </c>
      <c r="G149" s="25">
        <v>8</v>
      </c>
      <c r="H149" s="25"/>
      <c r="I149" s="25"/>
      <c r="J149" s="25">
        <v>46</v>
      </c>
      <c r="K149" s="25">
        <f t="shared" si="7"/>
        <v>591.9</v>
      </c>
      <c r="L149" s="25">
        <v>599</v>
      </c>
      <c r="M149" s="185"/>
      <c r="N149" s="185"/>
      <c r="O149" s="185"/>
      <c r="P149" s="185"/>
      <c r="Q149" s="185"/>
      <c r="R149" s="184">
        <f t="shared" si="8"/>
        <v>0</v>
      </c>
      <c r="S149" s="25" t="s">
        <v>253</v>
      </c>
      <c r="T149" s="25"/>
      <c r="U149" s="25"/>
      <c r="V149" s="49" t="s">
        <v>250</v>
      </c>
      <c r="W149" s="181" t="s">
        <v>254</v>
      </c>
      <c r="X149" s="179"/>
    </row>
    <row r="150" spans="1:24" hidden="1">
      <c r="A150" s="517"/>
      <c r="B150" s="68"/>
      <c r="C150" s="27">
        <v>26</v>
      </c>
      <c r="D150" s="29">
        <v>47</v>
      </c>
      <c r="E150" s="25">
        <v>1656.2</v>
      </c>
      <c r="F150" s="25">
        <v>42.3</v>
      </c>
      <c r="G150" s="25">
        <v>8.5</v>
      </c>
      <c r="H150" s="25"/>
      <c r="I150" s="25"/>
      <c r="J150" s="25">
        <v>33.799999999999997</v>
      </c>
      <c r="K150" s="25">
        <f t="shared" si="7"/>
        <v>1613.9</v>
      </c>
      <c r="L150" s="25">
        <v>301</v>
      </c>
      <c r="M150" s="185"/>
      <c r="N150" s="185"/>
      <c r="O150" s="185"/>
      <c r="P150" s="185"/>
      <c r="Q150" s="185"/>
      <c r="R150" s="184">
        <f t="shared" si="8"/>
        <v>0</v>
      </c>
      <c r="S150" s="25"/>
      <c r="T150" s="25"/>
      <c r="U150" s="25"/>
      <c r="V150" s="49"/>
      <c r="W150" s="181"/>
      <c r="X150" s="179"/>
    </row>
    <row r="151" spans="1:24" hidden="1">
      <c r="A151" s="29">
        <v>118</v>
      </c>
      <c r="B151" s="68" t="s">
        <v>110</v>
      </c>
      <c r="C151" s="27">
        <v>26</v>
      </c>
      <c r="D151" s="29">
        <v>46</v>
      </c>
      <c r="E151" s="25"/>
      <c r="F151" s="25">
        <v>100.4</v>
      </c>
      <c r="G151" s="25">
        <v>100.4</v>
      </c>
      <c r="H151" s="25"/>
      <c r="I151" s="25"/>
      <c r="J151" s="25"/>
      <c r="K151" s="25">
        <f t="shared" si="7"/>
        <v>-100.4</v>
      </c>
      <c r="L151" s="25"/>
      <c r="M151" s="185"/>
      <c r="N151" s="185"/>
      <c r="O151" s="185"/>
      <c r="P151" s="185"/>
      <c r="Q151" s="185"/>
      <c r="R151" s="184">
        <f t="shared" si="8"/>
        <v>0</v>
      </c>
      <c r="S151" s="25" t="s">
        <v>258</v>
      </c>
      <c r="T151" s="25" t="s">
        <v>209</v>
      </c>
      <c r="U151" s="25"/>
      <c r="V151" s="49"/>
      <c r="W151" s="181"/>
      <c r="X151" s="179"/>
    </row>
    <row r="152" spans="1:24" s="13" customFormat="1">
      <c r="A152" s="10">
        <v>119</v>
      </c>
      <c r="B152" s="4" t="s">
        <v>33</v>
      </c>
      <c r="C152" s="3">
        <v>26</v>
      </c>
      <c r="D152" s="3">
        <v>45</v>
      </c>
      <c r="E152" s="5">
        <v>501</v>
      </c>
      <c r="F152" s="5">
        <v>117.6</v>
      </c>
      <c r="G152" s="5">
        <v>117.6</v>
      </c>
      <c r="H152" s="5"/>
      <c r="I152" s="5"/>
      <c r="J152" s="5"/>
      <c r="K152" s="5">
        <v>0</v>
      </c>
      <c r="L152" s="16"/>
      <c r="M152" s="186">
        <v>3492720000</v>
      </c>
      <c r="N152" s="186"/>
      <c r="O152" s="186">
        <v>3490000</v>
      </c>
      <c r="P152" s="186">
        <v>414955000</v>
      </c>
      <c r="Q152" s="186"/>
      <c r="R152" s="187">
        <f t="shared" si="8"/>
        <v>3911165000</v>
      </c>
      <c r="S152" s="16" t="s">
        <v>253</v>
      </c>
      <c r="T152" s="16" t="s">
        <v>209</v>
      </c>
      <c r="U152" s="16"/>
      <c r="V152" s="51"/>
      <c r="W152" s="243"/>
      <c r="X152" s="251"/>
    </row>
    <row r="153" spans="1:24" hidden="1">
      <c r="A153" s="29">
        <v>120</v>
      </c>
      <c r="B153" s="68" t="s">
        <v>44</v>
      </c>
      <c r="C153" s="31">
        <v>26</v>
      </c>
      <c r="D153" s="31">
        <v>44</v>
      </c>
      <c r="E153" s="32">
        <v>459.9</v>
      </c>
      <c r="F153" s="32">
        <v>113.6</v>
      </c>
      <c r="G153" s="32">
        <v>113.6</v>
      </c>
      <c r="H153" s="32"/>
      <c r="I153" s="32"/>
      <c r="J153" s="32"/>
      <c r="K153" s="32">
        <f t="shared" si="7"/>
        <v>346.29999999999995</v>
      </c>
      <c r="L153" s="25">
        <v>200.9</v>
      </c>
      <c r="M153" s="185">
        <v>3373920000</v>
      </c>
      <c r="N153" s="185"/>
      <c r="O153" s="185">
        <v>2050000</v>
      </c>
      <c r="P153" s="185">
        <v>219082000</v>
      </c>
      <c r="Q153" s="185"/>
      <c r="R153" s="184">
        <f t="shared" si="8"/>
        <v>3595052000</v>
      </c>
      <c r="S153" s="25" t="s">
        <v>243</v>
      </c>
      <c r="T153" s="25" t="s">
        <v>209</v>
      </c>
      <c r="U153" s="25"/>
      <c r="V153" s="49"/>
      <c r="W153" s="181"/>
      <c r="X153" s="179" t="s">
        <v>160</v>
      </c>
    </row>
    <row r="154" spans="1:24" hidden="1">
      <c r="A154" s="29">
        <v>121</v>
      </c>
      <c r="B154" s="68" t="s">
        <v>36</v>
      </c>
      <c r="C154" s="31">
        <v>26</v>
      </c>
      <c r="D154" s="31">
        <v>43</v>
      </c>
      <c r="E154" s="32">
        <v>413.1</v>
      </c>
      <c r="F154" s="32">
        <v>96.4</v>
      </c>
      <c r="G154" s="32">
        <v>54.4</v>
      </c>
      <c r="H154" s="32">
        <v>42</v>
      </c>
      <c r="I154" s="32"/>
      <c r="J154" s="32"/>
      <c r="K154" s="32">
        <f>E154-F154</f>
        <v>316.70000000000005</v>
      </c>
      <c r="L154" s="25"/>
      <c r="M154" s="185">
        <v>1615680000</v>
      </c>
      <c r="N154" s="185">
        <v>3360000</v>
      </c>
      <c r="O154" s="185">
        <v>4800000</v>
      </c>
      <c r="P154" s="185">
        <v>699403000</v>
      </c>
      <c r="Q154" s="185"/>
      <c r="R154" s="184">
        <f t="shared" si="8"/>
        <v>2323243000</v>
      </c>
      <c r="S154" s="25" t="s">
        <v>249</v>
      </c>
      <c r="T154" s="25"/>
      <c r="U154" s="25"/>
      <c r="V154" s="49" t="s">
        <v>250</v>
      </c>
      <c r="W154" s="181" t="s">
        <v>254</v>
      </c>
      <c r="X154" s="179"/>
    </row>
    <row r="155" spans="1:24" s="13" customFormat="1">
      <c r="A155" s="10">
        <v>122</v>
      </c>
      <c r="B155" s="4" t="s">
        <v>111</v>
      </c>
      <c r="C155" s="9">
        <v>26</v>
      </c>
      <c r="D155" s="10">
        <v>41</v>
      </c>
      <c r="E155" s="16"/>
      <c r="F155" s="16">
        <v>186.1</v>
      </c>
      <c r="G155" s="16">
        <v>116.9</v>
      </c>
      <c r="H155" s="16"/>
      <c r="I155" s="16"/>
      <c r="J155" s="16">
        <v>69.2</v>
      </c>
      <c r="K155" s="16">
        <f t="shared" si="7"/>
        <v>-186.1</v>
      </c>
      <c r="L155" s="16"/>
      <c r="M155" s="186"/>
      <c r="N155" s="186"/>
      <c r="O155" s="186"/>
      <c r="P155" s="186"/>
      <c r="Q155" s="186"/>
      <c r="R155" s="187">
        <f t="shared" si="8"/>
        <v>0</v>
      </c>
      <c r="S155" s="16" t="s">
        <v>257</v>
      </c>
      <c r="T155" s="16" t="s">
        <v>209</v>
      </c>
      <c r="U155" s="16"/>
      <c r="V155" s="51"/>
      <c r="W155" s="243" t="s">
        <v>254</v>
      </c>
      <c r="X155" s="251"/>
    </row>
    <row r="156" spans="1:24" s="13" customFormat="1">
      <c r="A156" s="10">
        <v>123</v>
      </c>
      <c r="B156" s="4" t="s">
        <v>112</v>
      </c>
      <c r="C156" s="9">
        <v>26</v>
      </c>
      <c r="D156" s="10">
        <v>40</v>
      </c>
      <c r="E156" s="16"/>
      <c r="F156" s="16">
        <v>151.9</v>
      </c>
      <c r="G156" s="16">
        <v>144.1</v>
      </c>
      <c r="H156" s="16"/>
      <c r="I156" s="16"/>
      <c r="J156" s="16">
        <v>7.8</v>
      </c>
      <c r="K156" s="16">
        <f t="shared" si="7"/>
        <v>-151.9</v>
      </c>
      <c r="L156" s="16"/>
      <c r="M156" s="186"/>
      <c r="N156" s="186"/>
      <c r="O156" s="186"/>
      <c r="P156" s="186"/>
      <c r="Q156" s="186"/>
      <c r="R156" s="187">
        <f t="shared" si="8"/>
        <v>0</v>
      </c>
      <c r="S156" s="16" t="s">
        <v>258</v>
      </c>
      <c r="T156" s="16"/>
      <c r="U156" s="16"/>
      <c r="V156" s="51"/>
      <c r="W156" s="243" t="s">
        <v>254</v>
      </c>
      <c r="X156" s="251"/>
    </row>
    <row r="157" spans="1:24" hidden="1">
      <c r="A157" s="29">
        <v>124</v>
      </c>
      <c r="B157" s="68" t="s">
        <v>151</v>
      </c>
      <c r="C157" s="27">
        <v>26</v>
      </c>
      <c r="D157" s="29">
        <v>39</v>
      </c>
      <c r="E157" s="25">
        <v>359.8</v>
      </c>
      <c r="F157" s="25">
        <v>111.3</v>
      </c>
      <c r="G157" s="25">
        <v>15.6</v>
      </c>
      <c r="H157" s="25"/>
      <c r="I157" s="25"/>
      <c r="J157" s="25">
        <v>95.7</v>
      </c>
      <c r="K157" s="25">
        <f t="shared" si="7"/>
        <v>248.5</v>
      </c>
      <c r="L157" s="25">
        <v>236</v>
      </c>
      <c r="M157" s="185">
        <v>463320000</v>
      </c>
      <c r="N157" s="185"/>
      <c r="O157" s="185">
        <v>2019000</v>
      </c>
      <c r="P157" s="185">
        <v>53644000</v>
      </c>
      <c r="Q157" s="185"/>
      <c r="R157" s="184">
        <f t="shared" si="8"/>
        <v>518983000</v>
      </c>
      <c r="S157" s="25" t="s">
        <v>249</v>
      </c>
      <c r="T157" s="25"/>
      <c r="U157" s="25"/>
      <c r="V157" s="49" t="s">
        <v>250</v>
      </c>
      <c r="W157" s="181" t="s">
        <v>254</v>
      </c>
      <c r="X157" s="179"/>
    </row>
    <row r="158" spans="1:24" hidden="1">
      <c r="A158" s="29">
        <v>125</v>
      </c>
      <c r="B158" s="68" t="s">
        <v>152</v>
      </c>
      <c r="C158" s="27">
        <v>26</v>
      </c>
      <c r="D158" s="29">
        <v>38</v>
      </c>
      <c r="E158" s="25">
        <v>315.8</v>
      </c>
      <c r="F158" s="25">
        <v>95.7</v>
      </c>
      <c r="G158" s="25">
        <v>13.6</v>
      </c>
      <c r="H158" s="25"/>
      <c r="I158" s="25"/>
      <c r="J158" s="25">
        <v>82.1</v>
      </c>
      <c r="K158" s="25">
        <f t="shared" si="7"/>
        <v>220.10000000000002</v>
      </c>
      <c r="L158" s="25">
        <v>118.7</v>
      </c>
      <c r="M158" s="185">
        <v>403920000</v>
      </c>
      <c r="N158" s="185"/>
      <c r="O158" s="185">
        <v>5520000</v>
      </c>
      <c r="P158" s="185">
        <v>29942000</v>
      </c>
      <c r="Q158" s="185"/>
      <c r="R158" s="184">
        <f t="shared" si="8"/>
        <v>439382000</v>
      </c>
      <c r="S158" s="25" t="s">
        <v>249</v>
      </c>
      <c r="T158" s="25"/>
      <c r="U158" s="25"/>
      <c r="V158" s="49" t="s">
        <v>250</v>
      </c>
      <c r="W158" s="181" t="s">
        <v>254</v>
      </c>
      <c r="X158" s="179"/>
    </row>
    <row r="159" spans="1:24" s="13" customFormat="1">
      <c r="A159" s="10">
        <v>126</v>
      </c>
      <c r="B159" s="4" t="s">
        <v>153</v>
      </c>
      <c r="C159" s="9">
        <v>26</v>
      </c>
      <c r="D159" s="10">
        <v>37</v>
      </c>
      <c r="E159" s="16">
        <v>319.8</v>
      </c>
      <c r="F159" s="16">
        <v>105.9</v>
      </c>
      <c r="G159" s="16"/>
      <c r="H159" s="16"/>
      <c r="I159" s="16"/>
      <c r="J159" s="16">
        <v>105.9</v>
      </c>
      <c r="K159" s="16">
        <f t="shared" si="7"/>
        <v>213.9</v>
      </c>
      <c r="L159" s="16">
        <v>204</v>
      </c>
      <c r="M159" s="186"/>
      <c r="N159" s="186"/>
      <c r="O159" s="186"/>
      <c r="P159" s="186"/>
      <c r="Q159" s="186"/>
      <c r="R159" s="187">
        <f t="shared" si="8"/>
        <v>0</v>
      </c>
      <c r="S159" s="16"/>
      <c r="T159" s="16"/>
      <c r="U159" s="16"/>
      <c r="V159" s="51" t="s">
        <v>250</v>
      </c>
      <c r="W159" s="243" t="s">
        <v>254</v>
      </c>
      <c r="X159" s="251"/>
    </row>
    <row r="160" spans="1:24" hidden="1">
      <c r="A160" s="29">
        <v>127</v>
      </c>
      <c r="B160" s="68" t="s">
        <v>24</v>
      </c>
      <c r="C160" s="31">
        <v>26</v>
      </c>
      <c r="D160" s="31">
        <v>36</v>
      </c>
      <c r="E160" s="32">
        <v>302.8</v>
      </c>
      <c r="F160" s="32">
        <v>106</v>
      </c>
      <c r="G160" s="32"/>
      <c r="H160" s="32"/>
      <c r="I160" s="32"/>
      <c r="J160" s="32">
        <v>106</v>
      </c>
      <c r="K160" s="32">
        <f t="shared" si="7"/>
        <v>196.8</v>
      </c>
      <c r="L160" s="25">
        <v>185.1</v>
      </c>
      <c r="M160" s="185"/>
      <c r="N160" s="185"/>
      <c r="O160" s="185"/>
      <c r="P160" s="185"/>
      <c r="Q160" s="185"/>
      <c r="R160" s="184">
        <f t="shared" si="8"/>
        <v>0</v>
      </c>
      <c r="S160" s="25"/>
      <c r="T160" s="25"/>
      <c r="U160" s="25"/>
      <c r="V160" s="49" t="s">
        <v>250</v>
      </c>
      <c r="W160" s="181" t="s">
        <v>254</v>
      </c>
      <c r="X160" s="179"/>
    </row>
    <row r="161" spans="1:24" s="127" customFormat="1">
      <c r="A161" s="253">
        <v>128</v>
      </c>
      <c r="B161" s="4" t="s">
        <v>154</v>
      </c>
      <c r="C161" s="254">
        <v>26</v>
      </c>
      <c r="D161" s="254">
        <v>35</v>
      </c>
      <c r="E161" s="255">
        <v>316.89999999999998</v>
      </c>
      <c r="F161" s="255">
        <v>101.6</v>
      </c>
      <c r="G161" s="255">
        <v>13.1</v>
      </c>
      <c r="H161" s="255"/>
      <c r="I161" s="255"/>
      <c r="J161" s="255">
        <v>88.5</v>
      </c>
      <c r="K161" s="255">
        <f t="shared" si="7"/>
        <v>215.29999999999998</v>
      </c>
      <c r="L161" s="248">
        <v>200</v>
      </c>
      <c r="M161" s="187">
        <v>389070000</v>
      </c>
      <c r="N161" s="187"/>
      <c r="O161" s="187">
        <v>6330000</v>
      </c>
      <c r="P161" s="187">
        <v>282889000</v>
      </c>
      <c r="Q161" s="187"/>
      <c r="R161" s="187">
        <f t="shared" si="8"/>
        <v>678289000</v>
      </c>
      <c r="S161" s="16" t="s">
        <v>249</v>
      </c>
      <c r="T161" s="16"/>
      <c r="U161" s="16"/>
      <c r="V161" s="51" t="s">
        <v>250</v>
      </c>
      <c r="W161" s="243" t="s">
        <v>254</v>
      </c>
      <c r="X161" s="257"/>
    </row>
    <row r="162" spans="1:24" s="127" customFormat="1">
      <c r="A162" s="253">
        <v>129</v>
      </c>
      <c r="B162" s="4" t="s">
        <v>113</v>
      </c>
      <c r="C162" s="276">
        <v>26</v>
      </c>
      <c r="D162" s="253">
        <v>34</v>
      </c>
      <c r="E162" s="248"/>
      <c r="F162" s="248">
        <v>103.8</v>
      </c>
      <c r="G162" s="248">
        <v>17.899999999999999</v>
      </c>
      <c r="H162" s="248"/>
      <c r="I162" s="248"/>
      <c r="J162" s="248">
        <v>85.9</v>
      </c>
      <c r="K162" s="248">
        <f t="shared" si="7"/>
        <v>-103.8</v>
      </c>
      <c r="L162" s="248"/>
      <c r="M162" s="187"/>
      <c r="N162" s="187"/>
      <c r="O162" s="187"/>
      <c r="P162" s="187"/>
      <c r="Q162" s="187"/>
      <c r="R162" s="187">
        <f t="shared" si="8"/>
        <v>0</v>
      </c>
      <c r="S162" s="16" t="s">
        <v>258</v>
      </c>
      <c r="T162" s="248"/>
      <c r="U162" s="248"/>
      <c r="V162" s="51" t="s">
        <v>250</v>
      </c>
      <c r="W162" s="256" t="s">
        <v>254</v>
      </c>
      <c r="X162" s="257"/>
    </row>
    <row r="163" spans="1:24" s="127" customFormat="1">
      <c r="A163" s="253">
        <v>130</v>
      </c>
      <c r="B163" s="4" t="s">
        <v>45</v>
      </c>
      <c r="C163" s="254">
        <v>26</v>
      </c>
      <c r="D163" s="254">
        <v>33</v>
      </c>
      <c r="E163" s="255">
        <v>289.10000000000002</v>
      </c>
      <c r="F163" s="255">
        <v>106.2</v>
      </c>
      <c r="G163" s="255"/>
      <c r="H163" s="255"/>
      <c r="I163" s="255"/>
      <c r="J163" s="255">
        <v>106.2</v>
      </c>
      <c r="K163" s="255">
        <f t="shared" si="7"/>
        <v>182.90000000000003</v>
      </c>
      <c r="L163" s="248">
        <v>180</v>
      </c>
      <c r="M163" s="187"/>
      <c r="N163" s="187"/>
      <c r="O163" s="187"/>
      <c r="P163" s="187"/>
      <c r="Q163" s="187"/>
      <c r="R163" s="187">
        <f t="shared" si="8"/>
        <v>0</v>
      </c>
      <c r="S163" s="248"/>
      <c r="T163" s="248"/>
      <c r="U163" s="248"/>
      <c r="V163" s="51" t="s">
        <v>250</v>
      </c>
      <c r="W163" s="243" t="s">
        <v>254</v>
      </c>
      <c r="X163" s="257"/>
    </row>
    <row r="164" spans="1:24" s="127" customFormat="1">
      <c r="A164" s="253">
        <v>131</v>
      </c>
      <c r="B164" s="4" t="s">
        <v>155</v>
      </c>
      <c r="C164" s="254">
        <v>26</v>
      </c>
      <c r="D164" s="254">
        <v>32</v>
      </c>
      <c r="E164" s="255">
        <v>199</v>
      </c>
      <c r="F164" s="255">
        <v>80.5</v>
      </c>
      <c r="G164" s="255">
        <v>27.1</v>
      </c>
      <c r="H164" s="255"/>
      <c r="I164" s="255"/>
      <c r="J164" s="255">
        <v>53.4</v>
      </c>
      <c r="K164" s="255">
        <f t="shared" si="7"/>
        <v>118.5</v>
      </c>
      <c r="L164" s="248">
        <v>142</v>
      </c>
      <c r="M164" s="187">
        <v>804870000</v>
      </c>
      <c r="N164" s="187"/>
      <c r="O164" s="187">
        <v>0</v>
      </c>
      <c r="P164" s="187">
        <v>241182000</v>
      </c>
      <c r="Q164" s="187"/>
      <c r="R164" s="187">
        <f t="shared" si="8"/>
        <v>1046052000</v>
      </c>
      <c r="S164" s="16" t="s">
        <v>249</v>
      </c>
      <c r="T164" s="16"/>
      <c r="U164" s="16"/>
      <c r="V164" s="51" t="s">
        <v>250</v>
      </c>
      <c r="W164" s="243" t="s">
        <v>254</v>
      </c>
      <c r="X164" s="257"/>
    </row>
    <row r="165" spans="1:24" s="127" customFormat="1">
      <c r="A165" s="253">
        <v>132</v>
      </c>
      <c r="B165" s="4" t="s">
        <v>156</v>
      </c>
      <c r="C165" s="254">
        <v>26</v>
      </c>
      <c r="D165" s="254">
        <v>31</v>
      </c>
      <c r="E165" s="255">
        <v>249.2</v>
      </c>
      <c r="F165" s="255">
        <v>104.8</v>
      </c>
      <c r="G165" s="255">
        <v>33.700000000000003</v>
      </c>
      <c r="H165" s="255"/>
      <c r="I165" s="255"/>
      <c r="J165" s="255">
        <v>71.099999999999994</v>
      </c>
      <c r="K165" s="255">
        <f t="shared" si="7"/>
        <v>144.39999999999998</v>
      </c>
      <c r="L165" s="248">
        <v>165</v>
      </c>
      <c r="M165" s="187">
        <v>1000890000</v>
      </c>
      <c r="N165" s="187"/>
      <c r="O165" s="187">
        <v>820000</v>
      </c>
      <c r="P165" s="187">
        <v>1980969000</v>
      </c>
      <c r="Q165" s="187"/>
      <c r="R165" s="187">
        <f t="shared" si="8"/>
        <v>2982679000</v>
      </c>
      <c r="S165" s="16" t="s">
        <v>249</v>
      </c>
      <c r="T165" s="16"/>
      <c r="U165" s="16"/>
      <c r="V165" s="51" t="s">
        <v>250</v>
      </c>
      <c r="W165" s="243" t="s">
        <v>254</v>
      </c>
      <c r="X165" s="257"/>
    </row>
    <row r="166" spans="1:24" s="108" customFormat="1" hidden="1">
      <c r="A166" s="309">
        <v>133</v>
      </c>
      <c r="B166" s="68" t="s">
        <v>157</v>
      </c>
      <c r="C166" s="310">
        <v>26</v>
      </c>
      <c r="D166" s="310">
        <v>30</v>
      </c>
      <c r="E166" s="311">
        <v>242.9</v>
      </c>
      <c r="F166" s="311">
        <v>100.8</v>
      </c>
      <c r="G166" s="311">
        <v>100.8</v>
      </c>
      <c r="H166" s="311"/>
      <c r="I166" s="311"/>
      <c r="J166" s="311"/>
      <c r="K166" s="311">
        <f t="shared" si="7"/>
        <v>142.10000000000002</v>
      </c>
      <c r="L166" s="302">
        <v>200</v>
      </c>
      <c r="M166" s="184">
        <v>2993760000</v>
      </c>
      <c r="N166" s="184"/>
      <c r="O166" s="184">
        <v>5192000</v>
      </c>
      <c r="P166" s="184">
        <v>178963000</v>
      </c>
      <c r="Q166" s="184"/>
      <c r="R166" s="184">
        <f t="shared" si="8"/>
        <v>3177915000</v>
      </c>
      <c r="S166" s="25" t="s">
        <v>253</v>
      </c>
      <c r="T166" s="25" t="s">
        <v>209</v>
      </c>
      <c r="U166" s="302"/>
      <c r="V166" s="103"/>
      <c r="W166" s="304" t="s">
        <v>254</v>
      </c>
      <c r="X166" s="312"/>
    </row>
    <row r="167" spans="1:24" hidden="1">
      <c r="A167" s="29">
        <v>134</v>
      </c>
      <c r="B167" s="68" t="s">
        <v>158</v>
      </c>
      <c r="C167" s="31">
        <v>26</v>
      </c>
      <c r="D167" s="31">
        <v>29</v>
      </c>
      <c r="E167" s="32">
        <v>233</v>
      </c>
      <c r="F167" s="32">
        <v>106.4</v>
      </c>
      <c r="G167" s="32">
        <v>73.400000000000006</v>
      </c>
      <c r="H167" s="32">
        <v>33</v>
      </c>
      <c r="I167" s="32"/>
      <c r="J167" s="32"/>
      <c r="K167" s="32">
        <f t="shared" si="7"/>
        <v>126.6</v>
      </c>
      <c r="L167" s="25">
        <v>233</v>
      </c>
      <c r="M167" s="185">
        <v>2179980000</v>
      </c>
      <c r="N167" s="185">
        <v>2640000</v>
      </c>
      <c r="O167" s="185">
        <v>57059000</v>
      </c>
      <c r="P167" s="185"/>
      <c r="Q167" s="185"/>
      <c r="R167" s="184">
        <f t="shared" si="8"/>
        <v>2239679000</v>
      </c>
      <c r="S167" s="25" t="s">
        <v>253</v>
      </c>
      <c r="T167" s="25" t="s">
        <v>209</v>
      </c>
      <c r="U167" s="302"/>
      <c r="V167" s="103"/>
      <c r="W167" s="304"/>
      <c r="X167" s="179"/>
    </row>
    <row r="168" spans="1:24" hidden="1">
      <c r="A168" s="517">
        <v>135</v>
      </c>
      <c r="B168" s="609" t="s">
        <v>135</v>
      </c>
      <c r="C168" s="27">
        <v>26</v>
      </c>
      <c r="D168" s="29">
        <v>18</v>
      </c>
      <c r="E168" s="25">
        <v>207.6</v>
      </c>
      <c r="F168" s="25">
        <v>76.8</v>
      </c>
      <c r="G168" s="25">
        <v>28.8</v>
      </c>
      <c r="H168" s="25"/>
      <c r="I168" s="25"/>
      <c r="J168" s="25">
        <v>48</v>
      </c>
      <c r="K168" s="25">
        <f t="shared" si="7"/>
        <v>130.80000000000001</v>
      </c>
      <c r="L168" s="25"/>
      <c r="M168" s="28"/>
      <c r="N168" s="28"/>
      <c r="O168" s="28"/>
      <c r="P168" s="185"/>
      <c r="Q168" s="185"/>
      <c r="R168" s="184">
        <f t="shared" si="8"/>
        <v>0</v>
      </c>
      <c r="S168" s="25" t="s">
        <v>253</v>
      </c>
      <c r="T168" s="25"/>
      <c r="U168" s="25"/>
      <c r="V168" s="49" t="s">
        <v>250</v>
      </c>
      <c r="W168" s="181" t="s">
        <v>254</v>
      </c>
      <c r="X168" s="179"/>
    </row>
    <row r="169" spans="1:24" hidden="1">
      <c r="A169" s="517"/>
      <c r="B169" s="609"/>
      <c r="C169" s="27">
        <v>26</v>
      </c>
      <c r="D169" s="29">
        <v>98</v>
      </c>
      <c r="E169" s="25">
        <v>198.8</v>
      </c>
      <c r="F169" s="25">
        <v>81.7</v>
      </c>
      <c r="G169" s="25"/>
      <c r="H169" s="25">
        <v>29.7</v>
      </c>
      <c r="I169" s="25"/>
      <c r="J169" s="25">
        <v>52</v>
      </c>
      <c r="K169" s="25">
        <f t="shared" si="7"/>
        <v>117.10000000000001</v>
      </c>
      <c r="L169" s="25"/>
      <c r="M169" s="185"/>
      <c r="N169" s="185"/>
      <c r="O169" s="185"/>
      <c r="P169" s="185"/>
      <c r="Q169" s="185"/>
      <c r="R169" s="184">
        <f t="shared" si="8"/>
        <v>0</v>
      </c>
      <c r="S169" s="25"/>
      <c r="T169" s="25"/>
      <c r="U169" s="25"/>
      <c r="V169" s="49"/>
      <c r="W169" s="181"/>
      <c r="X169" s="179"/>
    </row>
    <row r="170" spans="1:24" hidden="1">
      <c r="A170" s="29">
        <v>136</v>
      </c>
      <c r="B170" s="35" t="s">
        <v>25</v>
      </c>
      <c r="C170" s="27">
        <v>26</v>
      </c>
      <c r="D170" s="29">
        <v>19</v>
      </c>
      <c r="E170" s="25">
        <v>325.10000000000002</v>
      </c>
      <c r="F170" s="25"/>
      <c r="G170" s="25"/>
      <c r="H170" s="25"/>
      <c r="I170" s="25"/>
      <c r="J170" s="25"/>
      <c r="K170" s="25">
        <f t="shared" si="7"/>
        <v>325.10000000000002</v>
      </c>
      <c r="L170" s="25"/>
      <c r="M170" s="185"/>
      <c r="N170" s="185"/>
      <c r="O170" s="185"/>
      <c r="P170" s="185"/>
      <c r="Q170" s="185"/>
      <c r="R170" s="184">
        <f t="shared" si="8"/>
        <v>0</v>
      </c>
      <c r="S170" s="25"/>
      <c r="T170" s="25"/>
      <c r="U170" s="25"/>
      <c r="V170" s="49"/>
      <c r="W170" s="181"/>
      <c r="X170" s="179"/>
    </row>
    <row r="171" spans="1:24" s="8" customFormat="1">
      <c r="A171" s="629" t="s">
        <v>190</v>
      </c>
      <c r="B171" s="629"/>
      <c r="C171" s="26"/>
      <c r="D171" s="92"/>
      <c r="E171" s="92"/>
      <c r="F171" s="92">
        <f>SUM(F106:F170)</f>
        <v>4192.9000000000005</v>
      </c>
      <c r="G171" s="92">
        <f t="shared" ref="G171:I171" si="9">SUM(G106:G170)</f>
        <v>1142.4000000000001</v>
      </c>
      <c r="H171" s="92">
        <f t="shared" si="9"/>
        <v>120.10000000000001</v>
      </c>
      <c r="I171" s="92">
        <f t="shared" si="9"/>
        <v>0</v>
      </c>
      <c r="J171" s="92">
        <f>SUM(J106:J170)</f>
        <v>2936.2999999999997</v>
      </c>
      <c r="K171" s="92"/>
      <c r="L171" s="117"/>
      <c r="M171" s="188"/>
      <c r="N171" s="188"/>
      <c r="O171" s="188"/>
      <c r="P171" s="188"/>
      <c r="Q171" s="188"/>
      <c r="R171" s="188"/>
      <c r="S171" s="117"/>
      <c r="T171" s="117"/>
      <c r="U171" s="117"/>
      <c r="V171" s="102"/>
      <c r="W171" s="245"/>
      <c r="X171" s="178"/>
    </row>
    <row r="172" spans="1:24" s="8" customFormat="1">
      <c r="A172" s="629" t="s">
        <v>192</v>
      </c>
      <c r="B172" s="629"/>
      <c r="C172" s="26"/>
      <c r="D172" s="92"/>
      <c r="E172" s="92"/>
      <c r="F172" s="173">
        <f>F171+F104</f>
        <v>15675.2</v>
      </c>
      <c r="G172" s="173">
        <f t="shared" ref="G172:I172" si="10">G171+G104</f>
        <v>4923.1499999999996</v>
      </c>
      <c r="H172" s="173">
        <f t="shared" si="10"/>
        <v>779.4</v>
      </c>
      <c r="I172" s="173">
        <f t="shared" si="10"/>
        <v>2918</v>
      </c>
      <c r="J172" s="173">
        <f>J171+J104</f>
        <v>7476.4499999999989</v>
      </c>
      <c r="K172" s="92"/>
      <c r="L172" s="117"/>
      <c r="M172" s="188"/>
      <c r="N172" s="188"/>
      <c r="O172" s="117"/>
      <c r="P172" s="117"/>
      <c r="Q172" s="117"/>
      <c r="R172" s="117"/>
      <c r="S172" s="117"/>
      <c r="T172" s="117"/>
      <c r="U172" s="117"/>
      <c r="V172" s="102"/>
      <c r="W172" s="245"/>
      <c r="X172" s="178"/>
    </row>
    <row r="174" spans="1:24">
      <c r="W174" s="67">
        <f>COUNTIF(W9:W170,"x")</f>
        <v>84</v>
      </c>
    </row>
    <row r="176" spans="1:24">
      <c r="H176" s="22" t="s">
        <v>200</v>
      </c>
    </row>
    <row r="178" spans="1:23" s="144" customFormat="1">
      <c r="A178" s="22"/>
      <c r="B178" s="112"/>
      <c r="C178" s="21"/>
      <c r="D178" s="22"/>
      <c r="E178" s="22"/>
      <c r="F178" s="22"/>
      <c r="G178" s="22"/>
      <c r="H178" s="22"/>
      <c r="I178" s="22"/>
      <c r="J178" s="22"/>
      <c r="K178" s="22"/>
      <c r="M178" s="144">
        <f>+J172*3</f>
        <v>22429.35</v>
      </c>
      <c r="V178" s="67"/>
      <c r="W178" s="67"/>
    </row>
    <row r="179" spans="1:23" s="144" customFormat="1">
      <c r="A179" s="22"/>
      <c r="B179" s="112"/>
      <c r="C179" s="21"/>
      <c r="D179" s="22"/>
      <c r="E179" s="22"/>
      <c r="F179" s="22"/>
      <c r="G179" s="22"/>
      <c r="H179" s="22"/>
      <c r="I179" s="22"/>
      <c r="J179" s="22"/>
      <c r="K179" s="22"/>
      <c r="M179" s="144">
        <f>210000*M178</f>
        <v>4710163500</v>
      </c>
      <c r="V179" s="67"/>
      <c r="W179" s="67"/>
    </row>
  </sheetData>
  <autoFilter ref="A5:V172">
    <filterColumn colId="5" showButton="0"/>
    <filterColumn colId="6" showButton="0"/>
    <filterColumn colId="7" showButton="0"/>
    <filterColumn colId="8" showButton="0"/>
    <filterColumn colId="9" showButton="0"/>
  </autoFilter>
  <mergeCells count="62">
    <mergeCell ref="Q5:Q8"/>
    <mergeCell ref="A1:X1"/>
    <mergeCell ref="A2:X2"/>
    <mergeCell ref="A3:X3"/>
    <mergeCell ref="A4:X4"/>
    <mergeCell ref="A5:A8"/>
    <mergeCell ref="B5:B8"/>
    <mergeCell ref="C5:C8"/>
    <mergeCell ref="D5:D8"/>
    <mergeCell ref="E5:E8"/>
    <mergeCell ref="F5:K5"/>
    <mergeCell ref="L5:L8"/>
    <mergeCell ref="M5:M8"/>
    <mergeCell ref="N5:N8"/>
    <mergeCell ref="O5:O8"/>
    <mergeCell ref="P5:P8"/>
    <mergeCell ref="A34:A35"/>
    <mergeCell ref="B34:B35"/>
    <mergeCell ref="X5:X8"/>
    <mergeCell ref="F6:F8"/>
    <mergeCell ref="G6:J6"/>
    <mergeCell ref="K6:K8"/>
    <mergeCell ref="G7:G8"/>
    <mergeCell ref="H7:H8"/>
    <mergeCell ref="I7:I8"/>
    <mergeCell ref="J7:J8"/>
    <mergeCell ref="R5:R8"/>
    <mergeCell ref="S5:S8"/>
    <mergeCell ref="T5:T8"/>
    <mergeCell ref="U5:U8"/>
    <mergeCell ref="V5:V8"/>
    <mergeCell ref="W5:W8"/>
    <mergeCell ref="A20:A23"/>
    <mergeCell ref="B20:B23"/>
    <mergeCell ref="L20:L23"/>
    <mergeCell ref="A25:A27"/>
    <mergeCell ref="B25:B27"/>
    <mergeCell ref="A43:A45"/>
    <mergeCell ref="B43:B45"/>
    <mergeCell ref="A54:A57"/>
    <mergeCell ref="B54:B57"/>
    <mergeCell ref="A72:A73"/>
    <mergeCell ref="B72:B73"/>
    <mergeCell ref="A74:A75"/>
    <mergeCell ref="B74:B75"/>
    <mergeCell ref="A76:A79"/>
    <mergeCell ref="B76:B79"/>
    <mergeCell ref="A90:A91"/>
    <mergeCell ref="B90:B91"/>
    <mergeCell ref="A95:A96"/>
    <mergeCell ref="B95:B96"/>
    <mergeCell ref="A118:A119"/>
    <mergeCell ref="B118:B119"/>
    <mergeCell ref="A130:A131"/>
    <mergeCell ref="B130:B131"/>
    <mergeCell ref="A172:B172"/>
    <mergeCell ref="A137:A138"/>
    <mergeCell ref="B137:B138"/>
    <mergeCell ref="A149:A150"/>
    <mergeCell ref="A168:A169"/>
    <mergeCell ref="B168:B169"/>
    <mergeCell ref="A171:B171"/>
  </mergeCells>
  <printOptions horizontalCentered="1"/>
  <pageMargins left="0.11811023622047245" right="0.11811023622047245" top="0.35433070866141736" bottom="0.35433070866141736" header="0.31496062992125984" footer="0.31496062992125984"/>
  <pageSetup paperSize="9" scale="70"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XFB58"/>
  <sheetViews>
    <sheetView zoomScaleNormal="100" workbookViewId="0">
      <selection activeCell="C12" sqref="C12"/>
    </sheetView>
  </sheetViews>
  <sheetFormatPr defaultColWidth="10" defaultRowHeight="15.6"/>
  <cols>
    <col min="1" max="1" width="5.88671875" style="22" customWidth="1"/>
    <col min="2" max="2" width="5.5546875" style="22" customWidth="1"/>
    <col min="3" max="3" width="25.6640625" style="42" customWidth="1"/>
    <col min="4" max="4" width="6.5546875" style="21" customWidth="1"/>
    <col min="5" max="5" width="6.33203125" style="21" customWidth="1"/>
    <col min="6" max="7" width="8.109375" style="56" customWidth="1"/>
    <col min="8" max="8" width="6.33203125" style="56" customWidth="1"/>
    <col min="9" max="9" width="6.5546875" style="56" customWidth="1"/>
    <col min="10" max="10" width="6.6640625" style="56" customWidth="1"/>
    <col min="11" max="11" width="8.6640625" style="56" customWidth="1"/>
    <col min="12" max="12" width="8.5546875" style="22" customWidth="1"/>
    <col min="13" max="13" width="15.44140625" style="67" customWidth="1"/>
    <col min="14" max="14" width="22" style="67" customWidth="1"/>
    <col min="15" max="15" width="17" style="14" customWidth="1"/>
    <col min="16" max="16384" width="10" style="14"/>
  </cols>
  <sheetData>
    <row r="1" spans="1:16382" ht="15.6" customHeight="1">
      <c r="B1" s="644" t="s">
        <v>199</v>
      </c>
      <c r="C1" s="644"/>
      <c r="D1" s="644"/>
      <c r="E1" s="644"/>
      <c r="F1" s="644"/>
      <c r="G1" s="644"/>
      <c r="H1" s="644"/>
      <c r="I1" s="644"/>
      <c r="J1" s="644"/>
      <c r="K1" s="644"/>
      <c r="L1" s="644"/>
      <c r="M1" s="644"/>
      <c r="N1" s="644"/>
      <c r="O1" s="644"/>
    </row>
    <row r="2" spans="1:16382" ht="15.6" customHeight="1">
      <c r="B2" s="644" t="s">
        <v>16</v>
      </c>
      <c r="C2" s="644"/>
      <c r="D2" s="644"/>
      <c r="E2" s="644"/>
      <c r="F2" s="644"/>
      <c r="G2" s="644"/>
      <c r="H2" s="644"/>
      <c r="I2" s="644"/>
      <c r="J2" s="644"/>
      <c r="K2" s="644"/>
      <c r="L2" s="644"/>
      <c r="M2" s="644"/>
      <c r="N2" s="644"/>
      <c r="O2" s="644"/>
    </row>
    <row r="3" spans="1:16382" ht="15.6" customHeight="1">
      <c r="B3" s="644" t="s">
        <v>26</v>
      </c>
      <c r="C3" s="644"/>
      <c r="D3" s="644"/>
      <c r="E3" s="644"/>
      <c r="F3" s="644"/>
      <c r="G3" s="644"/>
      <c r="H3" s="644"/>
      <c r="I3" s="644"/>
      <c r="J3" s="644"/>
      <c r="K3" s="644"/>
      <c r="L3" s="644"/>
      <c r="M3" s="644"/>
      <c r="N3" s="644"/>
      <c r="O3" s="644"/>
    </row>
    <row r="4" spans="1:16382" ht="16.2">
      <c r="B4" s="645"/>
      <c r="C4" s="645"/>
      <c r="D4" s="645"/>
      <c r="E4" s="645"/>
      <c r="F4" s="645"/>
      <c r="G4" s="645"/>
      <c r="H4" s="645"/>
      <c r="I4" s="645"/>
      <c r="J4" s="645"/>
      <c r="K4" s="645"/>
      <c r="L4" s="645"/>
      <c r="M4" s="645"/>
      <c r="N4" s="645"/>
      <c r="O4" s="645"/>
    </row>
    <row r="5" spans="1:16382" ht="15.6" customHeight="1">
      <c r="A5" s="529" t="s">
        <v>4</v>
      </c>
      <c r="B5" s="529" t="s">
        <v>188</v>
      </c>
      <c r="C5" s="529" t="s">
        <v>3</v>
      </c>
      <c r="D5" s="529" t="s">
        <v>1</v>
      </c>
      <c r="E5" s="529" t="s">
        <v>2</v>
      </c>
      <c r="F5" s="546" t="s">
        <v>0</v>
      </c>
      <c r="G5" s="514" t="s">
        <v>27</v>
      </c>
      <c r="H5" s="515"/>
      <c r="I5" s="515"/>
      <c r="J5" s="515"/>
      <c r="K5" s="515"/>
      <c r="L5" s="516"/>
      <c r="M5" s="550" t="s">
        <v>58</v>
      </c>
      <c r="N5" s="536" t="s">
        <v>57</v>
      </c>
      <c r="O5" s="536" t="s">
        <v>187</v>
      </c>
    </row>
    <row r="6" spans="1:16382" ht="15.6" customHeight="1">
      <c r="A6" s="531"/>
      <c r="B6" s="531"/>
      <c r="C6" s="531"/>
      <c r="D6" s="531"/>
      <c r="E6" s="531"/>
      <c r="F6" s="546"/>
      <c r="G6" s="546" t="s">
        <v>32</v>
      </c>
      <c r="H6" s="546" t="s">
        <v>28</v>
      </c>
      <c r="I6" s="546"/>
      <c r="J6" s="546"/>
      <c r="K6" s="546"/>
      <c r="L6" s="547" t="s">
        <v>30</v>
      </c>
      <c r="M6" s="551"/>
      <c r="N6" s="537"/>
      <c r="O6" s="537"/>
    </row>
    <row r="7" spans="1:16382" ht="15.6" customHeight="1">
      <c r="A7" s="531"/>
      <c r="B7" s="531"/>
      <c r="C7" s="531"/>
      <c r="D7" s="531"/>
      <c r="E7" s="531"/>
      <c r="F7" s="546"/>
      <c r="G7" s="546"/>
      <c r="H7" s="529" t="s">
        <v>13</v>
      </c>
      <c r="I7" s="529" t="s">
        <v>20</v>
      </c>
      <c r="J7" s="529" t="s">
        <v>53</v>
      </c>
      <c r="K7" s="529" t="s">
        <v>31</v>
      </c>
      <c r="L7" s="548"/>
      <c r="M7" s="551"/>
      <c r="N7" s="537"/>
      <c r="O7" s="537"/>
    </row>
    <row r="8" spans="1:16382" s="8" customFormat="1" ht="49.2" customHeight="1">
      <c r="A8" s="530"/>
      <c r="B8" s="530"/>
      <c r="C8" s="530"/>
      <c r="D8" s="530"/>
      <c r="E8" s="530"/>
      <c r="F8" s="546"/>
      <c r="G8" s="546"/>
      <c r="H8" s="530"/>
      <c r="I8" s="530"/>
      <c r="J8" s="530"/>
      <c r="K8" s="530"/>
      <c r="L8" s="549"/>
      <c r="M8" s="552"/>
      <c r="N8" s="538"/>
      <c r="O8" s="538"/>
    </row>
    <row r="9" spans="1:16382" s="8" customFormat="1" ht="15.6" customHeight="1">
      <c r="A9" s="92"/>
      <c r="B9" s="99" t="s">
        <v>59</v>
      </c>
      <c r="C9" s="522" t="s">
        <v>210</v>
      </c>
      <c r="D9" s="523"/>
      <c r="E9" s="523"/>
      <c r="F9" s="523"/>
      <c r="G9" s="523"/>
      <c r="H9" s="523"/>
      <c r="I9" s="523"/>
      <c r="J9" s="523"/>
      <c r="K9" s="523"/>
      <c r="L9" s="523"/>
      <c r="M9" s="523"/>
      <c r="N9" s="60"/>
      <c r="O9" s="78"/>
    </row>
    <row r="10" spans="1:16382" s="8" customFormat="1" ht="15.6" customHeight="1">
      <c r="A10" s="29">
        <v>1</v>
      </c>
      <c r="B10" s="29">
        <v>3</v>
      </c>
      <c r="C10" s="68" t="s">
        <v>51</v>
      </c>
      <c r="D10" s="31">
        <v>28</v>
      </c>
      <c r="E10" s="31">
        <v>100</v>
      </c>
      <c r="F10" s="32">
        <v>196</v>
      </c>
      <c r="G10" s="32">
        <v>77.099999999999994</v>
      </c>
      <c r="H10" s="32">
        <v>47.6</v>
      </c>
      <c r="I10" s="32"/>
      <c r="J10" s="32"/>
      <c r="K10" s="32">
        <v>29.5</v>
      </c>
      <c r="L10" s="185"/>
      <c r="M10" s="185"/>
      <c r="N10" s="185"/>
      <c r="O10" s="185"/>
      <c r="P10" s="184"/>
      <c r="Q10" s="25"/>
      <c r="R10" s="25"/>
      <c r="S10" s="25"/>
      <c r="T10" s="336"/>
      <c r="U10" s="181"/>
      <c r="V10" s="179"/>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c r="BPW10" s="14"/>
      <c r="BPX10" s="14"/>
      <c r="BPY10" s="14"/>
      <c r="BPZ10" s="14"/>
      <c r="BQA10" s="14"/>
      <c r="BQB10" s="14"/>
      <c r="BQC10" s="14"/>
      <c r="BQD10" s="14"/>
      <c r="BQE10" s="14"/>
      <c r="BQF10" s="14"/>
      <c r="BQG10" s="14"/>
      <c r="BQH10" s="14"/>
      <c r="BQI10" s="14"/>
      <c r="BQJ10" s="14"/>
      <c r="BQK10" s="14"/>
      <c r="BQL10" s="14"/>
      <c r="BQM10" s="14"/>
      <c r="BQN10" s="14"/>
      <c r="BQO10" s="14"/>
      <c r="BQP10" s="14"/>
      <c r="BQQ10" s="14"/>
      <c r="BQR10" s="14"/>
      <c r="BQS10" s="14"/>
      <c r="BQT10" s="14"/>
      <c r="BQU10" s="14"/>
      <c r="BQV10" s="14"/>
      <c r="BQW10" s="14"/>
      <c r="BQX10" s="14"/>
      <c r="BQY10" s="14"/>
      <c r="BQZ10" s="14"/>
      <c r="BRA10" s="14"/>
      <c r="BRB10" s="14"/>
      <c r="BRC10" s="14"/>
      <c r="BRD10" s="14"/>
      <c r="BRE10" s="14"/>
      <c r="BRF10" s="14"/>
      <c r="BRG10" s="14"/>
      <c r="BRH10" s="14"/>
      <c r="BRI10" s="14"/>
      <c r="BRJ10" s="14"/>
      <c r="BRK10" s="14"/>
      <c r="BRL10" s="14"/>
      <c r="BRM10" s="14"/>
      <c r="BRN10" s="14"/>
      <c r="BRO10" s="14"/>
      <c r="BRP10" s="14"/>
      <c r="BRQ10" s="14"/>
      <c r="BRR10" s="14"/>
      <c r="BRS10" s="14"/>
      <c r="BRT10" s="14"/>
      <c r="BRU10" s="14"/>
      <c r="BRV10" s="14"/>
      <c r="BRW10" s="14"/>
      <c r="BRX10" s="14"/>
      <c r="BRY10" s="14"/>
      <c r="BRZ10" s="14"/>
      <c r="BSA10" s="14"/>
      <c r="BSB10" s="14"/>
      <c r="BSC10" s="14"/>
      <c r="BSD10" s="14"/>
      <c r="BSE10" s="14"/>
      <c r="BSF10" s="14"/>
      <c r="BSG10" s="14"/>
      <c r="BSH10" s="14"/>
      <c r="BSI10" s="14"/>
      <c r="BSJ10" s="14"/>
      <c r="BSK10" s="14"/>
      <c r="BSL10" s="14"/>
      <c r="BSM10" s="14"/>
      <c r="BSN10" s="14"/>
      <c r="BSO10" s="14"/>
      <c r="BSP10" s="14"/>
      <c r="BSQ10" s="14"/>
      <c r="BSR10" s="14"/>
      <c r="BSS10" s="14"/>
      <c r="BST10" s="14"/>
      <c r="BSU10" s="14"/>
      <c r="BSV10" s="14"/>
      <c r="BSW10" s="14"/>
      <c r="BSX10" s="14"/>
      <c r="BSY10" s="14"/>
      <c r="BSZ10" s="14"/>
      <c r="BTA10" s="14"/>
      <c r="BTB10" s="14"/>
      <c r="BTC10" s="14"/>
      <c r="BTD10" s="14"/>
      <c r="BTE10" s="14"/>
      <c r="BTF10" s="14"/>
      <c r="BTG10" s="14"/>
      <c r="BTH10" s="14"/>
      <c r="BTI10" s="14"/>
      <c r="BTJ10" s="14"/>
      <c r="BTK10" s="14"/>
      <c r="BTL10" s="14"/>
      <c r="BTM10" s="14"/>
      <c r="BTN10" s="14"/>
      <c r="BTO10" s="14"/>
      <c r="BTP10" s="14"/>
      <c r="BTQ10" s="14"/>
      <c r="BTR10" s="14"/>
      <c r="BTS10" s="14"/>
      <c r="BTT10" s="14"/>
      <c r="BTU10" s="14"/>
      <c r="BTV10" s="14"/>
      <c r="BTW10" s="14"/>
      <c r="BTX10" s="14"/>
      <c r="BTY10" s="14"/>
      <c r="BTZ10" s="14"/>
      <c r="BUA10" s="14"/>
      <c r="BUB10" s="14"/>
      <c r="BUC10" s="14"/>
      <c r="BUD10" s="14"/>
      <c r="BUE10" s="14"/>
      <c r="BUF10" s="14"/>
      <c r="BUG10" s="14"/>
      <c r="BUH10" s="14"/>
      <c r="BUI10" s="14"/>
      <c r="BUJ10" s="14"/>
      <c r="BUK10" s="14"/>
      <c r="BUL10" s="14"/>
      <c r="BUM10" s="14"/>
      <c r="BUN10" s="14"/>
      <c r="BUO10" s="14"/>
      <c r="BUP10" s="14"/>
      <c r="BUQ10" s="14"/>
      <c r="BUR10" s="14"/>
      <c r="BUS10" s="14"/>
      <c r="BUT10" s="14"/>
      <c r="BUU10" s="14"/>
      <c r="BUV10" s="14"/>
      <c r="BUW10" s="14"/>
      <c r="BUX10" s="14"/>
      <c r="BUY10" s="14"/>
      <c r="BUZ10" s="14"/>
      <c r="BVA10" s="14"/>
      <c r="BVB10" s="14"/>
      <c r="BVC10" s="14"/>
      <c r="BVD10" s="14"/>
      <c r="BVE10" s="14"/>
      <c r="BVF10" s="14"/>
      <c r="BVG10" s="14"/>
      <c r="BVH10" s="14"/>
      <c r="BVI10" s="14"/>
      <c r="BVJ10" s="14"/>
      <c r="BVK10" s="14"/>
      <c r="BVL10" s="14"/>
      <c r="BVM10" s="14"/>
      <c r="BVN10" s="14"/>
      <c r="BVO10" s="14"/>
      <c r="BVP10" s="14"/>
      <c r="BVQ10" s="14"/>
      <c r="BVR10" s="14"/>
      <c r="BVS10" s="14"/>
      <c r="BVT10" s="14"/>
      <c r="BVU10" s="14"/>
      <c r="BVV10" s="14"/>
      <c r="BVW10" s="14"/>
      <c r="BVX10" s="14"/>
      <c r="BVY10" s="14"/>
      <c r="BVZ10" s="14"/>
      <c r="BWA10" s="14"/>
      <c r="BWB10" s="14"/>
      <c r="BWC10" s="14"/>
      <c r="BWD10" s="14"/>
      <c r="BWE10" s="14"/>
      <c r="BWF10" s="14"/>
      <c r="BWG10" s="14"/>
      <c r="BWH10" s="14"/>
      <c r="BWI10" s="14"/>
      <c r="BWJ10" s="14"/>
      <c r="BWK10" s="14"/>
      <c r="BWL10" s="14"/>
      <c r="BWM10" s="14"/>
      <c r="BWN10" s="14"/>
      <c r="BWO10" s="14"/>
      <c r="BWP10" s="14"/>
      <c r="BWQ10" s="14"/>
      <c r="BWR10" s="14"/>
      <c r="BWS10" s="14"/>
      <c r="BWT10" s="14"/>
      <c r="BWU10" s="14"/>
      <c r="BWV10" s="14"/>
      <c r="BWW10" s="14"/>
      <c r="BWX10" s="14"/>
      <c r="BWY10" s="14"/>
      <c r="BWZ10" s="14"/>
      <c r="BXA10" s="14"/>
      <c r="BXB10" s="14"/>
      <c r="BXC10" s="14"/>
      <c r="BXD10" s="14"/>
      <c r="BXE10" s="14"/>
      <c r="BXF10" s="14"/>
      <c r="BXG10" s="14"/>
      <c r="BXH10" s="14"/>
      <c r="BXI10" s="14"/>
      <c r="BXJ10" s="14"/>
      <c r="BXK10" s="14"/>
      <c r="BXL10" s="14"/>
      <c r="BXM10" s="14"/>
      <c r="BXN10" s="14"/>
      <c r="BXO10" s="14"/>
      <c r="BXP10" s="14"/>
      <c r="BXQ10" s="14"/>
      <c r="BXR10" s="14"/>
      <c r="BXS10" s="14"/>
      <c r="BXT10" s="14"/>
      <c r="BXU10" s="14"/>
      <c r="BXV10" s="14"/>
      <c r="BXW10" s="14"/>
      <c r="BXX10" s="14"/>
      <c r="BXY10" s="14"/>
      <c r="BXZ10" s="14"/>
      <c r="BYA10" s="14"/>
      <c r="BYB10" s="14"/>
      <c r="BYC10" s="14"/>
      <c r="BYD10" s="14"/>
      <c r="BYE10" s="14"/>
      <c r="BYF10" s="14"/>
      <c r="BYG10" s="14"/>
      <c r="BYH10" s="14"/>
      <c r="BYI10" s="14"/>
      <c r="BYJ10" s="14"/>
      <c r="BYK10" s="14"/>
      <c r="BYL10" s="14"/>
      <c r="BYM10" s="14"/>
      <c r="BYN10" s="14"/>
      <c r="BYO10" s="14"/>
      <c r="BYP10" s="14"/>
      <c r="BYQ10" s="14"/>
      <c r="BYR10" s="14"/>
      <c r="BYS10" s="14"/>
      <c r="BYT10" s="14"/>
      <c r="BYU10" s="14"/>
      <c r="BYV10" s="14"/>
      <c r="BYW10" s="14"/>
      <c r="BYX10" s="14"/>
      <c r="BYY10" s="14"/>
      <c r="BYZ10" s="14"/>
      <c r="BZA10" s="14"/>
      <c r="BZB10" s="14"/>
      <c r="BZC10" s="14"/>
      <c r="BZD10" s="14"/>
      <c r="BZE10" s="14"/>
      <c r="BZF10" s="14"/>
      <c r="BZG10" s="14"/>
      <c r="BZH10" s="14"/>
      <c r="BZI10" s="14"/>
      <c r="BZJ10" s="14"/>
      <c r="BZK10" s="14"/>
      <c r="BZL10" s="14"/>
      <c r="BZM10" s="14"/>
      <c r="BZN10" s="14"/>
      <c r="BZO10" s="14"/>
      <c r="BZP10" s="14"/>
      <c r="BZQ10" s="14"/>
      <c r="BZR10" s="14"/>
      <c r="BZS10" s="14"/>
      <c r="BZT10" s="14"/>
      <c r="BZU10" s="14"/>
      <c r="BZV10" s="14"/>
      <c r="BZW10" s="14"/>
      <c r="BZX10" s="14"/>
      <c r="BZY10" s="14"/>
      <c r="BZZ10" s="14"/>
      <c r="CAA10" s="14"/>
      <c r="CAB10" s="14"/>
      <c r="CAC10" s="14"/>
      <c r="CAD10" s="14"/>
      <c r="CAE10" s="14"/>
      <c r="CAF10" s="14"/>
      <c r="CAG10" s="14"/>
      <c r="CAH10" s="14"/>
      <c r="CAI10" s="14"/>
      <c r="CAJ10" s="14"/>
      <c r="CAK10" s="14"/>
      <c r="CAL10" s="14"/>
      <c r="CAM10" s="14"/>
      <c r="CAN10" s="14"/>
      <c r="CAO10" s="14"/>
      <c r="CAP10" s="14"/>
      <c r="CAQ10" s="14"/>
      <c r="CAR10" s="14"/>
      <c r="CAS10" s="14"/>
      <c r="CAT10" s="14"/>
      <c r="CAU10" s="14"/>
      <c r="CAV10" s="14"/>
      <c r="CAW10" s="14"/>
      <c r="CAX10" s="14"/>
      <c r="CAY10" s="14"/>
      <c r="CAZ10" s="14"/>
      <c r="CBA10" s="14"/>
      <c r="CBB10" s="14"/>
      <c r="CBC10" s="14"/>
      <c r="CBD10" s="14"/>
      <c r="CBE10" s="14"/>
      <c r="CBF10" s="14"/>
      <c r="CBG10" s="14"/>
      <c r="CBH10" s="14"/>
      <c r="CBI10" s="14"/>
      <c r="CBJ10" s="14"/>
      <c r="CBK10" s="14"/>
      <c r="CBL10" s="14"/>
      <c r="CBM10" s="14"/>
      <c r="CBN10" s="14"/>
      <c r="CBO10" s="14"/>
      <c r="CBP10" s="14"/>
      <c r="CBQ10" s="14"/>
      <c r="CBR10" s="14"/>
      <c r="CBS10" s="14"/>
      <c r="CBT10" s="14"/>
      <c r="CBU10" s="14"/>
      <c r="CBV10" s="14"/>
      <c r="CBW10" s="14"/>
      <c r="CBX10" s="14"/>
      <c r="CBY10" s="14"/>
      <c r="CBZ10" s="14"/>
      <c r="CCA10" s="14"/>
      <c r="CCB10" s="14"/>
      <c r="CCC10" s="14"/>
      <c r="CCD10" s="14"/>
      <c r="CCE10" s="14"/>
      <c r="CCF10" s="14"/>
      <c r="CCG10" s="14"/>
      <c r="CCH10" s="14"/>
      <c r="CCI10" s="14"/>
      <c r="CCJ10" s="14"/>
      <c r="CCK10" s="14"/>
      <c r="CCL10" s="14"/>
      <c r="CCM10" s="14"/>
      <c r="CCN10" s="14"/>
      <c r="CCO10" s="14"/>
      <c r="CCP10" s="14"/>
      <c r="CCQ10" s="14"/>
      <c r="CCR10" s="14"/>
      <c r="CCS10" s="14"/>
      <c r="CCT10" s="14"/>
      <c r="CCU10" s="14"/>
      <c r="CCV10" s="14"/>
      <c r="CCW10" s="14"/>
      <c r="CCX10" s="14"/>
      <c r="CCY10" s="14"/>
      <c r="CCZ10" s="14"/>
      <c r="CDA10" s="14"/>
      <c r="CDB10" s="14"/>
      <c r="CDC10" s="14"/>
      <c r="CDD10" s="14"/>
      <c r="CDE10" s="14"/>
      <c r="CDF10" s="14"/>
      <c r="CDG10" s="14"/>
      <c r="CDH10" s="14"/>
      <c r="CDI10" s="14"/>
      <c r="CDJ10" s="14"/>
      <c r="CDK10" s="14"/>
      <c r="CDL10" s="14"/>
      <c r="CDM10" s="14"/>
      <c r="CDN10" s="14"/>
      <c r="CDO10" s="14"/>
      <c r="CDP10" s="14"/>
      <c r="CDQ10" s="14"/>
      <c r="CDR10" s="14"/>
      <c r="CDS10" s="14"/>
      <c r="CDT10" s="14"/>
      <c r="CDU10" s="14"/>
      <c r="CDV10" s="14"/>
      <c r="CDW10" s="14"/>
      <c r="CDX10" s="14"/>
      <c r="CDY10" s="14"/>
      <c r="CDZ10" s="14"/>
      <c r="CEA10" s="14"/>
      <c r="CEB10" s="14"/>
      <c r="CEC10" s="14"/>
      <c r="CED10" s="14"/>
      <c r="CEE10" s="14"/>
      <c r="CEF10" s="14"/>
      <c r="CEG10" s="14"/>
      <c r="CEH10" s="14"/>
      <c r="CEI10" s="14"/>
      <c r="CEJ10" s="14"/>
      <c r="CEK10" s="14"/>
      <c r="CEL10" s="14"/>
      <c r="CEM10" s="14"/>
      <c r="CEN10" s="14"/>
      <c r="CEO10" s="14"/>
      <c r="CEP10" s="14"/>
      <c r="CEQ10" s="14"/>
      <c r="CER10" s="14"/>
      <c r="CES10" s="14"/>
      <c r="CET10" s="14"/>
      <c r="CEU10" s="14"/>
      <c r="CEV10" s="14"/>
      <c r="CEW10" s="14"/>
      <c r="CEX10" s="14"/>
      <c r="CEY10" s="14"/>
      <c r="CEZ10" s="14"/>
      <c r="CFA10" s="14"/>
      <c r="CFB10" s="14"/>
      <c r="CFC10" s="14"/>
      <c r="CFD10" s="14"/>
      <c r="CFE10" s="14"/>
      <c r="CFF10" s="14"/>
      <c r="CFG10" s="14"/>
      <c r="CFH10" s="14"/>
      <c r="CFI10" s="14"/>
      <c r="CFJ10" s="14"/>
      <c r="CFK10" s="14"/>
      <c r="CFL10" s="14"/>
      <c r="CFM10" s="14"/>
      <c r="CFN10" s="14"/>
      <c r="CFO10" s="14"/>
      <c r="CFP10" s="14"/>
      <c r="CFQ10" s="14"/>
      <c r="CFR10" s="14"/>
      <c r="CFS10" s="14"/>
      <c r="CFT10" s="14"/>
      <c r="CFU10" s="14"/>
      <c r="CFV10" s="14"/>
      <c r="CFW10" s="14"/>
      <c r="CFX10" s="14"/>
      <c r="CFY10" s="14"/>
      <c r="CFZ10" s="14"/>
      <c r="CGA10" s="14"/>
      <c r="CGB10" s="14"/>
      <c r="CGC10" s="14"/>
      <c r="CGD10" s="14"/>
      <c r="CGE10" s="14"/>
      <c r="CGF10" s="14"/>
      <c r="CGG10" s="14"/>
      <c r="CGH10" s="14"/>
      <c r="CGI10" s="14"/>
      <c r="CGJ10" s="14"/>
      <c r="CGK10" s="14"/>
      <c r="CGL10" s="14"/>
      <c r="CGM10" s="14"/>
      <c r="CGN10" s="14"/>
      <c r="CGO10" s="14"/>
      <c r="CGP10" s="14"/>
      <c r="CGQ10" s="14"/>
      <c r="CGR10" s="14"/>
      <c r="CGS10" s="14"/>
      <c r="CGT10" s="14"/>
      <c r="CGU10" s="14"/>
      <c r="CGV10" s="14"/>
      <c r="CGW10" s="14"/>
      <c r="CGX10" s="14"/>
      <c r="CGY10" s="14"/>
      <c r="CGZ10" s="14"/>
      <c r="CHA10" s="14"/>
      <c r="CHB10" s="14"/>
      <c r="CHC10" s="14"/>
      <c r="CHD10" s="14"/>
      <c r="CHE10" s="14"/>
      <c r="CHF10" s="14"/>
      <c r="CHG10" s="14"/>
      <c r="CHH10" s="14"/>
      <c r="CHI10" s="14"/>
      <c r="CHJ10" s="14"/>
      <c r="CHK10" s="14"/>
      <c r="CHL10" s="14"/>
      <c r="CHM10" s="14"/>
      <c r="CHN10" s="14"/>
      <c r="CHO10" s="14"/>
      <c r="CHP10" s="14"/>
      <c r="CHQ10" s="14"/>
      <c r="CHR10" s="14"/>
      <c r="CHS10" s="14"/>
      <c r="CHT10" s="14"/>
      <c r="CHU10" s="14"/>
      <c r="CHV10" s="14"/>
      <c r="CHW10" s="14"/>
      <c r="CHX10" s="14"/>
      <c r="CHY10" s="14"/>
      <c r="CHZ10" s="14"/>
      <c r="CIA10" s="14"/>
      <c r="CIB10" s="14"/>
      <c r="CIC10" s="14"/>
      <c r="CID10" s="14"/>
      <c r="CIE10" s="14"/>
      <c r="CIF10" s="14"/>
      <c r="CIG10" s="14"/>
      <c r="CIH10" s="14"/>
      <c r="CII10" s="14"/>
      <c r="CIJ10" s="14"/>
      <c r="CIK10" s="14"/>
      <c r="CIL10" s="14"/>
      <c r="CIM10" s="14"/>
      <c r="CIN10" s="14"/>
      <c r="CIO10" s="14"/>
      <c r="CIP10" s="14"/>
      <c r="CIQ10" s="14"/>
      <c r="CIR10" s="14"/>
      <c r="CIS10" s="14"/>
      <c r="CIT10" s="14"/>
      <c r="CIU10" s="14"/>
      <c r="CIV10" s="14"/>
      <c r="CIW10" s="14"/>
      <c r="CIX10" s="14"/>
      <c r="CIY10" s="14"/>
      <c r="CIZ10" s="14"/>
      <c r="CJA10" s="14"/>
      <c r="CJB10" s="14"/>
      <c r="CJC10" s="14"/>
      <c r="CJD10" s="14"/>
      <c r="CJE10" s="14"/>
      <c r="CJF10" s="14"/>
      <c r="CJG10" s="14"/>
      <c r="CJH10" s="14"/>
      <c r="CJI10" s="14"/>
      <c r="CJJ10" s="14"/>
      <c r="CJK10" s="14"/>
      <c r="CJL10" s="14"/>
      <c r="CJM10" s="14"/>
      <c r="CJN10" s="14"/>
      <c r="CJO10" s="14"/>
      <c r="CJP10" s="14"/>
      <c r="CJQ10" s="14"/>
      <c r="CJR10" s="14"/>
      <c r="CJS10" s="14"/>
      <c r="CJT10" s="14"/>
      <c r="CJU10" s="14"/>
      <c r="CJV10" s="14"/>
      <c r="CJW10" s="14"/>
      <c r="CJX10" s="14"/>
      <c r="CJY10" s="14"/>
      <c r="CJZ10" s="14"/>
      <c r="CKA10" s="14"/>
      <c r="CKB10" s="14"/>
      <c r="CKC10" s="14"/>
      <c r="CKD10" s="14"/>
      <c r="CKE10" s="14"/>
      <c r="CKF10" s="14"/>
      <c r="CKG10" s="14"/>
      <c r="CKH10" s="14"/>
      <c r="CKI10" s="14"/>
      <c r="CKJ10" s="14"/>
      <c r="CKK10" s="14"/>
      <c r="CKL10" s="14"/>
      <c r="CKM10" s="14"/>
      <c r="CKN10" s="14"/>
      <c r="CKO10" s="14"/>
      <c r="CKP10" s="14"/>
      <c r="CKQ10" s="14"/>
      <c r="CKR10" s="14"/>
      <c r="CKS10" s="14"/>
      <c r="CKT10" s="14"/>
      <c r="CKU10" s="14"/>
      <c r="CKV10" s="14"/>
      <c r="CKW10" s="14"/>
      <c r="CKX10" s="14"/>
      <c r="CKY10" s="14"/>
      <c r="CKZ10" s="14"/>
      <c r="CLA10" s="14"/>
      <c r="CLB10" s="14"/>
      <c r="CLC10" s="14"/>
      <c r="CLD10" s="14"/>
      <c r="CLE10" s="14"/>
      <c r="CLF10" s="14"/>
      <c r="CLG10" s="14"/>
      <c r="CLH10" s="14"/>
      <c r="CLI10" s="14"/>
      <c r="CLJ10" s="14"/>
      <c r="CLK10" s="14"/>
      <c r="CLL10" s="14"/>
      <c r="CLM10" s="14"/>
      <c r="CLN10" s="14"/>
      <c r="CLO10" s="14"/>
      <c r="CLP10" s="14"/>
      <c r="CLQ10" s="14"/>
      <c r="CLR10" s="14"/>
      <c r="CLS10" s="14"/>
      <c r="CLT10" s="14"/>
      <c r="CLU10" s="14"/>
      <c r="CLV10" s="14"/>
      <c r="CLW10" s="14"/>
      <c r="CLX10" s="14"/>
      <c r="CLY10" s="14"/>
      <c r="CLZ10" s="14"/>
      <c r="CMA10" s="14"/>
      <c r="CMB10" s="14"/>
      <c r="CMC10" s="14"/>
      <c r="CMD10" s="14"/>
      <c r="CME10" s="14"/>
      <c r="CMF10" s="14"/>
      <c r="CMG10" s="14"/>
      <c r="CMH10" s="14"/>
      <c r="CMI10" s="14"/>
      <c r="CMJ10" s="14"/>
      <c r="CMK10" s="14"/>
      <c r="CML10" s="14"/>
      <c r="CMM10" s="14"/>
      <c r="CMN10" s="14"/>
      <c r="CMO10" s="14"/>
      <c r="CMP10" s="14"/>
      <c r="CMQ10" s="14"/>
      <c r="CMR10" s="14"/>
      <c r="CMS10" s="14"/>
      <c r="CMT10" s="14"/>
      <c r="CMU10" s="14"/>
      <c r="CMV10" s="14"/>
      <c r="CMW10" s="14"/>
      <c r="CMX10" s="14"/>
      <c r="CMY10" s="14"/>
      <c r="CMZ10" s="14"/>
      <c r="CNA10" s="14"/>
      <c r="CNB10" s="14"/>
      <c r="CNC10" s="14"/>
      <c r="CND10" s="14"/>
      <c r="CNE10" s="14"/>
      <c r="CNF10" s="14"/>
      <c r="CNG10" s="14"/>
      <c r="CNH10" s="14"/>
      <c r="CNI10" s="14"/>
      <c r="CNJ10" s="14"/>
      <c r="CNK10" s="14"/>
      <c r="CNL10" s="14"/>
      <c r="CNM10" s="14"/>
      <c r="CNN10" s="14"/>
      <c r="CNO10" s="14"/>
      <c r="CNP10" s="14"/>
      <c r="CNQ10" s="14"/>
      <c r="CNR10" s="14"/>
      <c r="CNS10" s="14"/>
      <c r="CNT10" s="14"/>
      <c r="CNU10" s="14"/>
      <c r="CNV10" s="14"/>
      <c r="CNW10" s="14"/>
      <c r="CNX10" s="14"/>
      <c r="CNY10" s="14"/>
      <c r="CNZ10" s="14"/>
      <c r="COA10" s="14"/>
      <c r="COB10" s="14"/>
      <c r="COC10" s="14"/>
      <c r="COD10" s="14"/>
      <c r="COE10" s="14"/>
      <c r="COF10" s="14"/>
      <c r="COG10" s="14"/>
      <c r="COH10" s="14"/>
      <c r="COI10" s="14"/>
      <c r="COJ10" s="14"/>
      <c r="COK10" s="14"/>
      <c r="COL10" s="14"/>
      <c r="COM10" s="14"/>
      <c r="CON10" s="14"/>
      <c r="COO10" s="14"/>
      <c r="COP10" s="14"/>
      <c r="COQ10" s="14"/>
      <c r="COR10" s="14"/>
      <c r="COS10" s="14"/>
      <c r="COT10" s="14"/>
      <c r="COU10" s="14"/>
      <c r="COV10" s="14"/>
      <c r="COW10" s="14"/>
      <c r="COX10" s="14"/>
      <c r="COY10" s="14"/>
      <c r="COZ10" s="14"/>
      <c r="CPA10" s="14"/>
      <c r="CPB10" s="14"/>
      <c r="CPC10" s="14"/>
      <c r="CPD10" s="14"/>
      <c r="CPE10" s="14"/>
      <c r="CPF10" s="14"/>
      <c r="CPG10" s="14"/>
      <c r="CPH10" s="14"/>
      <c r="CPI10" s="14"/>
      <c r="CPJ10" s="14"/>
      <c r="CPK10" s="14"/>
      <c r="CPL10" s="14"/>
      <c r="CPM10" s="14"/>
      <c r="CPN10" s="14"/>
      <c r="CPO10" s="14"/>
      <c r="CPP10" s="14"/>
      <c r="CPQ10" s="14"/>
      <c r="CPR10" s="14"/>
      <c r="CPS10" s="14"/>
      <c r="CPT10" s="14"/>
      <c r="CPU10" s="14"/>
      <c r="CPV10" s="14"/>
      <c r="CPW10" s="14"/>
      <c r="CPX10" s="14"/>
      <c r="CPY10" s="14"/>
      <c r="CPZ10" s="14"/>
      <c r="CQA10" s="14"/>
      <c r="CQB10" s="14"/>
      <c r="CQC10" s="14"/>
      <c r="CQD10" s="14"/>
      <c r="CQE10" s="14"/>
      <c r="CQF10" s="14"/>
      <c r="CQG10" s="14"/>
      <c r="CQH10" s="14"/>
      <c r="CQI10" s="14"/>
      <c r="CQJ10" s="14"/>
      <c r="CQK10" s="14"/>
      <c r="CQL10" s="14"/>
      <c r="CQM10" s="14"/>
      <c r="CQN10" s="14"/>
      <c r="CQO10" s="14"/>
      <c r="CQP10" s="14"/>
      <c r="CQQ10" s="14"/>
      <c r="CQR10" s="14"/>
      <c r="CQS10" s="14"/>
      <c r="CQT10" s="14"/>
      <c r="CQU10" s="14"/>
      <c r="CQV10" s="14"/>
      <c r="CQW10" s="14"/>
      <c r="CQX10" s="14"/>
      <c r="CQY10" s="14"/>
      <c r="CQZ10" s="14"/>
      <c r="CRA10" s="14"/>
      <c r="CRB10" s="14"/>
      <c r="CRC10" s="14"/>
      <c r="CRD10" s="14"/>
      <c r="CRE10" s="14"/>
      <c r="CRF10" s="14"/>
      <c r="CRG10" s="14"/>
      <c r="CRH10" s="14"/>
      <c r="CRI10" s="14"/>
      <c r="CRJ10" s="14"/>
      <c r="CRK10" s="14"/>
      <c r="CRL10" s="14"/>
      <c r="CRM10" s="14"/>
      <c r="CRN10" s="14"/>
      <c r="CRO10" s="14"/>
      <c r="CRP10" s="14"/>
      <c r="CRQ10" s="14"/>
      <c r="CRR10" s="14"/>
      <c r="CRS10" s="14"/>
      <c r="CRT10" s="14"/>
      <c r="CRU10" s="14"/>
      <c r="CRV10" s="14"/>
      <c r="CRW10" s="14"/>
      <c r="CRX10" s="14"/>
      <c r="CRY10" s="14"/>
      <c r="CRZ10" s="14"/>
      <c r="CSA10" s="14"/>
      <c r="CSB10" s="14"/>
      <c r="CSC10" s="14"/>
      <c r="CSD10" s="14"/>
      <c r="CSE10" s="14"/>
      <c r="CSF10" s="14"/>
      <c r="CSG10" s="14"/>
      <c r="CSH10" s="14"/>
      <c r="CSI10" s="14"/>
      <c r="CSJ10" s="14"/>
      <c r="CSK10" s="14"/>
      <c r="CSL10" s="14"/>
      <c r="CSM10" s="14"/>
      <c r="CSN10" s="14"/>
      <c r="CSO10" s="14"/>
      <c r="CSP10" s="14"/>
      <c r="CSQ10" s="14"/>
      <c r="CSR10" s="14"/>
      <c r="CSS10" s="14"/>
      <c r="CST10" s="14"/>
      <c r="CSU10" s="14"/>
      <c r="CSV10" s="14"/>
      <c r="CSW10" s="14"/>
      <c r="CSX10" s="14"/>
      <c r="CSY10" s="14"/>
      <c r="CSZ10" s="14"/>
      <c r="CTA10" s="14"/>
      <c r="CTB10" s="14"/>
      <c r="CTC10" s="14"/>
      <c r="CTD10" s="14"/>
      <c r="CTE10" s="14"/>
      <c r="CTF10" s="14"/>
      <c r="CTG10" s="14"/>
      <c r="CTH10" s="14"/>
      <c r="CTI10" s="14"/>
      <c r="CTJ10" s="14"/>
      <c r="CTK10" s="14"/>
      <c r="CTL10" s="14"/>
      <c r="CTM10" s="14"/>
      <c r="CTN10" s="14"/>
      <c r="CTO10" s="14"/>
      <c r="CTP10" s="14"/>
      <c r="CTQ10" s="14"/>
      <c r="CTR10" s="14"/>
      <c r="CTS10" s="14"/>
      <c r="CTT10" s="14"/>
      <c r="CTU10" s="14"/>
      <c r="CTV10" s="14"/>
      <c r="CTW10" s="14"/>
      <c r="CTX10" s="14"/>
      <c r="CTY10" s="14"/>
      <c r="CTZ10" s="14"/>
      <c r="CUA10" s="14"/>
      <c r="CUB10" s="14"/>
      <c r="CUC10" s="14"/>
      <c r="CUD10" s="14"/>
      <c r="CUE10" s="14"/>
      <c r="CUF10" s="14"/>
      <c r="CUG10" s="14"/>
      <c r="CUH10" s="14"/>
      <c r="CUI10" s="14"/>
      <c r="CUJ10" s="14"/>
      <c r="CUK10" s="14"/>
      <c r="CUL10" s="14"/>
      <c r="CUM10" s="14"/>
      <c r="CUN10" s="14"/>
      <c r="CUO10" s="14"/>
      <c r="CUP10" s="14"/>
      <c r="CUQ10" s="14"/>
      <c r="CUR10" s="14"/>
      <c r="CUS10" s="14"/>
      <c r="CUT10" s="14"/>
      <c r="CUU10" s="14"/>
      <c r="CUV10" s="14"/>
      <c r="CUW10" s="14"/>
      <c r="CUX10" s="14"/>
      <c r="CUY10" s="14"/>
      <c r="CUZ10" s="14"/>
      <c r="CVA10" s="14"/>
      <c r="CVB10" s="14"/>
      <c r="CVC10" s="14"/>
      <c r="CVD10" s="14"/>
      <c r="CVE10" s="14"/>
      <c r="CVF10" s="14"/>
      <c r="CVG10" s="14"/>
      <c r="CVH10" s="14"/>
      <c r="CVI10" s="14"/>
      <c r="CVJ10" s="14"/>
      <c r="CVK10" s="14"/>
      <c r="CVL10" s="14"/>
      <c r="CVM10" s="14"/>
      <c r="CVN10" s="14"/>
      <c r="CVO10" s="14"/>
      <c r="CVP10" s="14"/>
      <c r="CVQ10" s="14"/>
      <c r="CVR10" s="14"/>
      <c r="CVS10" s="14"/>
      <c r="CVT10" s="14"/>
      <c r="CVU10" s="14"/>
      <c r="CVV10" s="14"/>
      <c r="CVW10" s="14"/>
      <c r="CVX10" s="14"/>
      <c r="CVY10" s="14"/>
      <c r="CVZ10" s="14"/>
      <c r="CWA10" s="14"/>
      <c r="CWB10" s="14"/>
      <c r="CWC10" s="14"/>
      <c r="CWD10" s="14"/>
      <c r="CWE10" s="14"/>
      <c r="CWF10" s="14"/>
      <c r="CWG10" s="14"/>
      <c r="CWH10" s="14"/>
      <c r="CWI10" s="14"/>
      <c r="CWJ10" s="14"/>
      <c r="CWK10" s="14"/>
      <c r="CWL10" s="14"/>
      <c r="CWM10" s="14"/>
      <c r="CWN10" s="14"/>
      <c r="CWO10" s="14"/>
      <c r="CWP10" s="14"/>
      <c r="CWQ10" s="14"/>
      <c r="CWR10" s="14"/>
      <c r="CWS10" s="14"/>
      <c r="CWT10" s="14"/>
      <c r="CWU10" s="14"/>
      <c r="CWV10" s="14"/>
      <c r="CWW10" s="14"/>
      <c r="CWX10" s="14"/>
      <c r="CWY10" s="14"/>
      <c r="CWZ10" s="14"/>
      <c r="CXA10" s="14"/>
      <c r="CXB10" s="14"/>
      <c r="CXC10" s="14"/>
      <c r="CXD10" s="14"/>
      <c r="CXE10" s="14"/>
      <c r="CXF10" s="14"/>
      <c r="CXG10" s="14"/>
      <c r="CXH10" s="14"/>
      <c r="CXI10" s="14"/>
      <c r="CXJ10" s="14"/>
      <c r="CXK10" s="14"/>
      <c r="CXL10" s="14"/>
      <c r="CXM10" s="14"/>
      <c r="CXN10" s="14"/>
      <c r="CXO10" s="14"/>
      <c r="CXP10" s="14"/>
      <c r="CXQ10" s="14"/>
      <c r="CXR10" s="14"/>
      <c r="CXS10" s="14"/>
      <c r="CXT10" s="14"/>
      <c r="CXU10" s="14"/>
      <c r="CXV10" s="14"/>
      <c r="CXW10" s="14"/>
      <c r="CXX10" s="14"/>
      <c r="CXY10" s="14"/>
      <c r="CXZ10" s="14"/>
      <c r="CYA10" s="14"/>
      <c r="CYB10" s="14"/>
      <c r="CYC10" s="14"/>
      <c r="CYD10" s="14"/>
      <c r="CYE10" s="14"/>
      <c r="CYF10" s="14"/>
      <c r="CYG10" s="14"/>
      <c r="CYH10" s="14"/>
      <c r="CYI10" s="14"/>
      <c r="CYJ10" s="14"/>
      <c r="CYK10" s="14"/>
      <c r="CYL10" s="14"/>
      <c r="CYM10" s="14"/>
      <c r="CYN10" s="14"/>
      <c r="CYO10" s="14"/>
      <c r="CYP10" s="14"/>
      <c r="CYQ10" s="14"/>
      <c r="CYR10" s="14"/>
      <c r="CYS10" s="14"/>
      <c r="CYT10" s="14"/>
      <c r="CYU10" s="14"/>
      <c r="CYV10" s="14"/>
      <c r="CYW10" s="14"/>
      <c r="CYX10" s="14"/>
      <c r="CYY10" s="14"/>
      <c r="CYZ10" s="14"/>
      <c r="CZA10" s="14"/>
      <c r="CZB10" s="14"/>
      <c r="CZC10" s="14"/>
      <c r="CZD10" s="14"/>
      <c r="CZE10" s="14"/>
      <c r="CZF10" s="14"/>
      <c r="CZG10" s="14"/>
      <c r="CZH10" s="14"/>
      <c r="CZI10" s="14"/>
      <c r="CZJ10" s="14"/>
      <c r="CZK10" s="14"/>
      <c r="CZL10" s="14"/>
      <c r="CZM10" s="14"/>
      <c r="CZN10" s="14"/>
      <c r="CZO10" s="14"/>
      <c r="CZP10" s="14"/>
      <c r="CZQ10" s="14"/>
      <c r="CZR10" s="14"/>
      <c r="CZS10" s="14"/>
      <c r="CZT10" s="14"/>
      <c r="CZU10" s="14"/>
      <c r="CZV10" s="14"/>
      <c r="CZW10" s="14"/>
      <c r="CZX10" s="14"/>
      <c r="CZY10" s="14"/>
      <c r="CZZ10" s="14"/>
      <c r="DAA10" s="14"/>
      <c r="DAB10" s="14"/>
      <c r="DAC10" s="14"/>
      <c r="DAD10" s="14"/>
      <c r="DAE10" s="14"/>
      <c r="DAF10" s="14"/>
      <c r="DAG10" s="14"/>
      <c r="DAH10" s="14"/>
      <c r="DAI10" s="14"/>
      <c r="DAJ10" s="14"/>
      <c r="DAK10" s="14"/>
      <c r="DAL10" s="14"/>
      <c r="DAM10" s="14"/>
      <c r="DAN10" s="14"/>
      <c r="DAO10" s="14"/>
      <c r="DAP10" s="14"/>
      <c r="DAQ10" s="14"/>
      <c r="DAR10" s="14"/>
      <c r="DAS10" s="14"/>
      <c r="DAT10" s="14"/>
      <c r="DAU10" s="14"/>
      <c r="DAV10" s="14"/>
      <c r="DAW10" s="14"/>
      <c r="DAX10" s="14"/>
      <c r="DAY10" s="14"/>
      <c r="DAZ10" s="14"/>
      <c r="DBA10" s="14"/>
      <c r="DBB10" s="14"/>
      <c r="DBC10" s="14"/>
      <c r="DBD10" s="14"/>
      <c r="DBE10" s="14"/>
      <c r="DBF10" s="14"/>
      <c r="DBG10" s="14"/>
      <c r="DBH10" s="14"/>
      <c r="DBI10" s="14"/>
      <c r="DBJ10" s="14"/>
      <c r="DBK10" s="14"/>
      <c r="DBL10" s="14"/>
      <c r="DBM10" s="14"/>
      <c r="DBN10" s="14"/>
      <c r="DBO10" s="14"/>
      <c r="DBP10" s="14"/>
      <c r="DBQ10" s="14"/>
      <c r="DBR10" s="14"/>
      <c r="DBS10" s="14"/>
      <c r="DBT10" s="14"/>
      <c r="DBU10" s="14"/>
      <c r="DBV10" s="14"/>
      <c r="DBW10" s="14"/>
      <c r="DBX10" s="14"/>
      <c r="DBY10" s="14"/>
      <c r="DBZ10" s="14"/>
      <c r="DCA10" s="14"/>
      <c r="DCB10" s="14"/>
      <c r="DCC10" s="14"/>
      <c r="DCD10" s="14"/>
      <c r="DCE10" s="14"/>
      <c r="DCF10" s="14"/>
      <c r="DCG10" s="14"/>
      <c r="DCH10" s="14"/>
      <c r="DCI10" s="14"/>
      <c r="DCJ10" s="14"/>
      <c r="DCK10" s="14"/>
      <c r="DCL10" s="14"/>
      <c r="DCM10" s="14"/>
      <c r="DCN10" s="14"/>
      <c r="DCO10" s="14"/>
      <c r="DCP10" s="14"/>
      <c r="DCQ10" s="14"/>
      <c r="DCR10" s="14"/>
      <c r="DCS10" s="14"/>
      <c r="DCT10" s="14"/>
      <c r="DCU10" s="14"/>
      <c r="DCV10" s="14"/>
      <c r="DCW10" s="14"/>
      <c r="DCX10" s="14"/>
      <c r="DCY10" s="14"/>
      <c r="DCZ10" s="14"/>
      <c r="DDA10" s="14"/>
      <c r="DDB10" s="14"/>
      <c r="DDC10" s="14"/>
      <c r="DDD10" s="14"/>
      <c r="DDE10" s="14"/>
      <c r="DDF10" s="14"/>
      <c r="DDG10" s="14"/>
      <c r="DDH10" s="14"/>
      <c r="DDI10" s="14"/>
      <c r="DDJ10" s="14"/>
      <c r="DDK10" s="14"/>
      <c r="DDL10" s="14"/>
      <c r="DDM10" s="14"/>
      <c r="DDN10" s="14"/>
      <c r="DDO10" s="14"/>
      <c r="DDP10" s="14"/>
      <c r="DDQ10" s="14"/>
      <c r="DDR10" s="14"/>
      <c r="DDS10" s="14"/>
      <c r="DDT10" s="14"/>
      <c r="DDU10" s="14"/>
      <c r="DDV10" s="14"/>
      <c r="DDW10" s="14"/>
      <c r="DDX10" s="14"/>
      <c r="DDY10" s="14"/>
      <c r="DDZ10" s="14"/>
      <c r="DEA10" s="14"/>
      <c r="DEB10" s="14"/>
      <c r="DEC10" s="14"/>
      <c r="DED10" s="14"/>
      <c r="DEE10" s="14"/>
      <c r="DEF10" s="14"/>
      <c r="DEG10" s="14"/>
      <c r="DEH10" s="14"/>
      <c r="DEI10" s="14"/>
      <c r="DEJ10" s="14"/>
      <c r="DEK10" s="14"/>
      <c r="DEL10" s="14"/>
      <c r="DEM10" s="14"/>
      <c r="DEN10" s="14"/>
      <c r="DEO10" s="14"/>
      <c r="DEP10" s="14"/>
      <c r="DEQ10" s="14"/>
      <c r="DER10" s="14"/>
      <c r="DES10" s="14"/>
      <c r="DET10" s="14"/>
      <c r="DEU10" s="14"/>
      <c r="DEV10" s="14"/>
      <c r="DEW10" s="14"/>
      <c r="DEX10" s="14"/>
      <c r="DEY10" s="14"/>
      <c r="DEZ10" s="14"/>
      <c r="DFA10" s="14"/>
      <c r="DFB10" s="14"/>
      <c r="DFC10" s="14"/>
      <c r="DFD10" s="14"/>
      <c r="DFE10" s="14"/>
      <c r="DFF10" s="14"/>
      <c r="DFG10" s="14"/>
      <c r="DFH10" s="14"/>
      <c r="DFI10" s="14"/>
      <c r="DFJ10" s="14"/>
      <c r="DFK10" s="14"/>
      <c r="DFL10" s="14"/>
      <c r="DFM10" s="14"/>
      <c r="DFN10" s="14"/>
      <c r="DFO10" s="14"/>
      <c r="DFP10" s="14"/>
      <c r="DFQ10" s="14"/>
      <c r="DFR10" s="14"/>
      <c r="DFS10" s="14"/>
      <c r="DFT10" s="14"/>
      <c r="DFU10" s="14"/>
      <c r="DFV10" s="14"/>
      <c r="DFW10" s="14"/>
      <c r="DFX10" s="14"/>
      <c r="DFY10" s="14"/>
      <c r="DFZ10" s="14"/>
      <c r="DGA10" s="14"/>
      <c r="DGB10" s="14"/>
      <c r="DGC10" s="14"/>
      <c r="DGD10" s="14"/>
      <c r="DGE10" s="14"/>
      <c r="DGF10" s="14"/>
      <c r="DGG10" s="14"/>
      <c r="DGH10" s="14"/>
      <c r="DGI10" s="14"/>
      <c r="DGJ10" s="14"/>
      <c r="DGK10" s="14"/>
      <c r="DGL10" s="14"/>
      <c r="DGM10" s="14"/>
      <c r="DGN10" s="14"/>
      <c r="DGO10" s="14"/>
      <c r="DGP10" s="14"/>
      <c r="DGQ10" s="14"/>
      <c r="DGR10" s="14"/>
      <c r="DGS10" s="14"/>
      <c r="DGT10" s="14"/>
      <c r="DGU10" s="14"/>
      <c r="DGV10" s="14"/>
      <c r="DGW10" s="14"/>
      <c r="DGX10" s="14"/>
      <c r="DGY10" s="14"/>
      <c r="DGZ10" s="14"/>
      <c r="DHA10" s="14"/>
      <c r="DHB10" s="14"/>
      <c r="DHC10" s="14"/>
      <c r="DHD10" s="14"/>
      <c r="DHE10" s="14"/>
      <c r="DHF10" s="14"/>
      <c r="DHG10" s="14"/>
      <c r="DHH10" s="14"/>
      <c r="DHI10" s="14"/>
      <c r="DHJ10" s="14"/>
      <c r="DHK10" s="14"/>
      <c r="DHL10" s="14"/>
      <c r="DHM10" s="14"/>
      <c r="DHN10" s="14"/>
      <c r="DHO10" s="14"/>
      <c r="DHP10" s="14"/>
      <c r="DHQ10" s="14"/>
      <c r="DHR10" s="14"/>
      <c r="DHS10" s="14"/>
      <c r="DHT10" s="14"/>
      <c r="DHU10" s="14"/>
      <c r="DHV10" s="14"/>
      <c r="DHW10" s="14"/>
      <c r="DHX10" s="14"/>
      <c r="DHY10" s="14"/>
      <c r="DHZ10" s="14"/>
      <c r="DIA10" s="14"/>
      <c r="DIB10" s="14"/>
      <c r="DIC10" s="14"/>
      <c r="DID10" s="14"/>
      <c r="DIE10" s="14"/>
      <c r="DIF10" s="14"/>
      <c r="DIG10" s="14"/>
      <c r="DIH10" s="14"/>
      <c r="DII10" s="14"/>
      <c r="DIJ10" s="14"/>
      <c r="DIK10" s="14"/>
      <c r="DIL10" s="14"/>
      <c r="DIM10" s="14"/>
      <c r="DIN10" s="14"/>
      <c r="DIO10" s="14"/>
      <c r="DIP10" s="14"/>
      <c r="DIQ10" s="14"/>
      <c r="DIR10" s="14"/>
      <c r="DIS10" s="14"/>
      <c r="DIT10" s="14"/>
      <c r="DIU10" s="14"/>
      <c r="DIV10" s="14"/>
      <c r="DIW10" s="14"/>
      <c r="DIX10" s="14"/>
      <c r="DIY10" s="14"/>
      <c r="DIZ10" s="14"/>
      <c r="DJA10" s="14"/>
      <c r="DJB10" s="14"/>
      <c r="DJC10" s="14"/>
      <c r="DJD10" s="14"/>
      <c r="DJE10" s="14"/>
      <c r="DJF10" s="14"/>
      <c r="DJG10" s="14"/>
      <c r="DJH10" s="14"/>
      <c r="DJI10" s="14"/>
      <c r="DJJ10" s="14"/>
      <c r="DJK10" s="14"/>
      <c r="DJL10" s="14"/>
      <c r="DJM10" s="14"/>
      <c r="DJN10" s="14"/>
      <c r="DJO10" s="14"/>
      <c r="DJP10" s="14"/>
      <c r="DJQ10" s="14"/>
      <c r="DJR10" s="14"/>
      <c r="DJS10" s="14"/>
      <c r="DJT10" s="14"/>
      <c r="DJU10" s="14"/>
      <c r="DJV10" s="14"/>
      <c r="DJW10" s="14"/>
      <c r="DJX10" s="14"/>
      <c r="DJY10" s="14"/>
      <c r="DJZ10" s="14"/>
      <c r="DKA10" s="14"/>
      <c r="DKB10" s="14"/>
      <c r="DKC10" s="14"/>
      <c r="DKD10" s="14"/>
      <c r="DKE10" s="14"/>
      <c r="DKF10" s="14"/>
      <c r="DKG10" s="14"/>
      <c r="DKH10" s="14"/>
      <c r="DKI10" s="14"/>
      <c r="DKJ10" s="14"/>
      <c r="DKK10" s="14"/>
      <c r="DKL10" s="14"/>
      <c r="DKM10" s="14"/>
      <c r="DKN10" s="14"/>
      <c r="DKO10" s="14"/>
      <c r="DKP10" s="14"/>
      <c r="DKQ10" s="14"/>
      <c r="DKR10" s="14"/>
      <c r="DKS10" s="14"/>
      <c r="DKT10" s="14"/>
      <c r="DKU10" s="14"/>
      <c r="DKV10" s="14"/>
      <c r="DKW10" s="14"/>
      <c r="DKX10" s="14"/>
      <c r="DKY10" s="14"/>
      <c r="DKZ10" s="14"/>
      <c r="DLA10" s="14"/>
      <c r="DLB10" s="14"/>
      <c r="DLC10" s="14"/>
      <c r="DLD10" s="14"/>
      <c r="DLE10" s="14"/>
      <c r="DLF10" s="14"/>
      <c r="DLG10" s="14"/>
      <c r="DLH10" s="14"/>
      <c r="DLI10" s="14"/>
      <c r="DLJ10" s="14"/>
      <c r="DLK10" s="14"/>
      <c r="DLL10" s="14"/>
      <c r="DLM10" s="14"/>
      <c r="DLN10" s="14"/>
      <c r="DLO10" s="14"/>
      <c r="DLP10" s="14"/>
      <c r="DLQ10" s="14"/>
      <c r="DLR10" s="14"/>
      <c r="DLS10" s="14"/>
      <c r="DLT10" s="14"/>
      <c r="DLU10" s="14"/>
      <c r="DLV10" s="14"/>
      <c r="DLW10" s="14"/>
      <c r="DLX10" s="14"/>
      <c r="DLY10" s="14"/>
      <c r="DLZ10" s="14"/>
      <c r="DMA10" s="14"/>
      <c r="DMB10" s="14"/>
      <c r="DMC10" s="14"/>
      <c r="DMD10" s="14"/>
      <c r="DME10" s="14"/>
      <c r="DMF10" s="14"/>
      <c r="DMG10" s="14"/>
      <c r="DMH10" s="14"/>
      <c r="DMI10" s="14"/>
      <c r="DMJ10" s="14"/>
      <c r="DMK10" s="14"/>
      <c r="DML10" s="14"/>
      <c r="DMM10" s="14"/>
      <c r="DMN10" s="14"/>
      <c r="DMO10" s="14"/>
      <c r="DMP10" s="14"/>
      <c r="DMQ10" s="14"/>
      <c r="DMR10" s="14"/>
      <c r="DMS10" s="14"/>
      <c r="DMT10" s="14"/>
      <c r="DMU10" s="14"/>
      <c r="DMV10" s="14"/>
      <c r="DMW10" s="14"/>
      <c r="DMX10" s="14"/>
      <c r="DMY10" s="14"/>
      <c r="DMZ10" s="14"/>
      <c r="DNA10" s="14"/>
      <c r="DNB10" s="14"/>
      <c r="DNC10" s="14"/>
      <c r="DND10" s="14"/>
      <c r="DNE10" s="14"/>
      <c r="DNF10" s="14"/>
      <c r="DNG10" s="14"/>
      <c r="DNH10" s="14"/>
      <c r="DNI10" s="14"/>
      <c r="DNJ10" s="14"/>
      <c r="DNK10" s="14"/>
      <c r="DNL10" s="14"/>
      <c r="DNM10" s="14"/>
      <c r="DNN10" s="14"/>
      <c r="DNO10" s="14"/>
      <c r="DNP10" s="14"/>
      <c r="DNQ10" s="14"/>
      <c r="DNR10" s="14"/>
      <c r="DNS10" s="14"/>
      <c r="DNT10" s="14"/>
      <c r="DNU10" s="14"/>
      <c r="DNV10" s="14"/>
      <c r="DNW10" s="14"/>
      <c r="DNX10" s="14"/>
      <c r="DNY10" s="14"/>
      <c r="DNZ10" s="14"/>
      <c r="DOA10" s="14"/>
      <c r="DOB10" s="14"/>
      <c r="DOC10" s="14"/>
      <c r="DOD10" s="14"/>
      <c r="DOE10" s="14"/>
      <c r="DOF10" s="14"/>
      <c r="DOG10" s="14"/>
      <c r="DOH10" s="14"/>
      <c r="DOI10" s="14"/>
      <c r="DOJ10" s="14"/>
      <c r="DOK10" s="14"/>
      <c r="DOL10" s="14"/>
      <c r="DOM10" s="14"/>
      <c r="DON10" s="14"/>
      <c r="DOO10" s="14"/>
      <c r="DOP10" s="14"/>
      <c r="DOQ10" s="14"/>
      <c r="DOR10" s="14"/>
      <c r="DOS10" s="14"/>
      <c r="DOT10" s="14"/>
      <c r="DOU10" s="14"/>
      <c r="DOV10" s="14"/>
      <c r="DOW10" s="14"/>
      <c r="DOX10" s="14"/>
      <c r="DOY10" s="14"/>
      <c r="DOZ10" s="14"/>
      <c r="DPA10" s="14"/>
      <c r="DPB10" s="14"/>
      <c r="DPC10" s="14"/>
      <c r="DPD10" s="14"/>
      <c r="DPE10" s="14"/>
      <c r="DPF10" s="14"/>
      <c r="DPG10" s="14"/>
      <c r="DPH10" s="14"/>
      <c r="DPI10" s="14"/>
      <c r="DPJ10" s="14"/>
      <c r="DPK10" s="14"/>
      <c r="DPL10" s="14"/>
      <c r="DPM10" s="14"/>
      <c r="DPN10" s="14"/>
      <c r="DPO10" s="14"/>
      <c r="DPP10" s="14"/>
      <c r="DPQ10" s="14"/>
      <c r="DPR10" s="14"/>
      <c r="DPS10" s="14"/>
      <c r="DPT10" s="14"/>
      <c r="DPU10" s="14"/>
      <c r="DPV10" s="14"/>
      <c r="DPW10" s="14"/>
      <c r="DPX10" s="14"/>
      <c r="DPY10" s="14"/>
      <c r="DPZ10" s="14"/>
      <c r="DQA10" s="14"/>
      <c r="DQB10" s="14"/>
      <c r="DQC10" s="14"/>
      <c r="DQD10" s="14"/>
      <c r="DQE10" s="14"/>
      <c r="DQF10" s="14"/>
      <c r="DQG10" s="14"/>
      <c r="DQH10" s="14"/>
      <c r="DQI10" s="14"/>
      <c r="DQJ10" s="14"/>
      <c r="DQK10" s="14"/>
      <c r="DQL10" s="14"/>
      <c r="DQM10" s="14"/>
      <c r="DQN10" s="14"/>
      <c r="DQO10" s="14"/>
      <c r="DQP10" s="14"/>
      <c r="DQQ10" s="14"/>
      <c r="DQR10" s="14"/>
      <c r="DQS10" s="14"/>
      <c r="DQT10" s="14"/>
      <c r="DQU10" s="14"/>
      <c r="DQV10" s="14"/>
      <c r="DQW10" s="14"/>
      <c r="DQX10" s="14"/>
      <c r="DQY10" s="14"/>
      <c r="DQZ10" s="14"/>
      <c r="DRA10" s="14"/>
      <c r="DRB10" s="14"/>
      <c r="DRC10" s="14"/>
      <c r="DRD10" s="14"/>
      <c r="DRE10" s="14"/>
      <c r="DRF10" s="14"/>
      <c r="DRG10" s="14"/>
      <c r="DRH10" s="14"/>
      <c r="DRI10" s="14"/>
      <c r="DRJ10" s="14"/>
      <c r="DRK10" s="14"/>
      <c r="DRL10" s="14"/>
      <c r="DRM10" s="14"/>
      <c r="DRN10" s="14"/>
      <c r="DRO10" s="14"/>
      <c r="DRP10" s="14"/>
      <c r="DRQ10" s="14"/>
      <c r="DRR10" s="14"/>
      <c r="DRS10" s="14"/>
      <c r="DRT10" s="14"/>
      <c r="DRU10" s="14"/>
      <c r="DRV10" s="14"/>
      <c r="DRW10" s="14"/>
      <c r="DRX10" s="14"/>
      <c r="DRY10" s="14"/>
      <c r="DRZ10" s="14"/>
      <c r="DSA10" s="14"/>
      <c r="DSB10" s="14"/>
      <c r="DSC10" s="14"/>
      <c r="DSD10" s="14"/>
      <c r="DSE10" s="14"/>
      <c r="DSF10" s="14"/>
      <c r="DSG10" s="14"/>
      <c r="DSH10" s="14"/>
      <c r="DSI10" s="14"/>
      <c r="DSJ10" s="14"/>
      <c r="DSK10" s="14"/>
      <c r="DSL10" s="14"/>
      <c r="DSM10" s="14"/>
      <c r="DSN10" s="14"/>
      <c r="DSO10" s="14"/>
      <c r="DSP10" s="14"/>
      <c r="DSQ10" s="14"/>
      <c r="DSR10" s="14"/>
      <c r="DSS10" s="14"/>
      <c r="DST10" s="14"/>
      <c r="DSU10" s="14"/>
      <c r="DSV10" s="14"/>
      <c r="DSW10" s="14"/>
      <c r="DSX10" s="14"/>
      <c r="DSY10" s="14"/>
      <c r="DSZ10" s="14"/>
      <c r="DTA10" s="14"/>
      <c r="DTB10" s="14"/>
      <c r="DTC10" s="14"/>
      <c r="DTD10" s="14"/>
      <c r="DTE10" s="14"/>
      <c r="DTF10" s="14"/>
      <c r="DTG10" s="14"/>
      <c r="DTH10" s="14"/>
      <c r="DTI10" s="14"/>
      <c r="DTJ10" s="14"/>
      <c r="DTK10" s="14"/>
      <c r="DTL10" s="14"/>
      <c r="DTM10" s="14"/>
      <c r="DTN10" s="14"/>
      <c r="DTO10" s="14"/>
      <c r="DTP10" s="14"/>
      <c r="DTQ10" s="14"/>
      <c r="DTR10" s="14"/>
      <c r="DTS10" s="14"/>
      <c r="DTT10" s="14"/>
      <c r="DTU10" s="14"/>
      <c r="DTV10" s="14"/>
      <c r="DTW10" s="14"/>
      <c r="DTX10" s="14"/>
      <c r="DTY10" s="14"/>
      <c r="DTZ10" s="14"/>
      <c r="DUA10" s="14"/>
      <c r="DUB10" s="14"/>
      <c r="DUC10" s="14"/>
      <c r="DUD10" s="14"/>
      <c r="DUE10" s="14"/>
      <c r="DUF10" s="14"/>
      <c r="DUG10" s="14"/>
      <c r="DUH10" s="14"/>
      <c r="DUI10" s="14"/>
      <c r="DUJ10" s="14"/>
      <c r="DUK10" s="14"/>
      <c r="DUL10" s="14"/>
      <c r="DUM10" s="14"/>
      <c r="DUN10" s="14"/>
      <c r="DUO10" s="14"/>
      <c r="DUP10" s="14"/>
      <c r="DUQ10" s="14"/>
      <c r="DUR10" s="14"/>
      <c r="DUS10" s="14"/>
      <c r="DUT10" s="14"/>
      <c r="DUU10" s="14"/>
      <c r="DUV10" s="14"/>
      <c r="DUW10" s="14"/>
      <c r="DUX10" s="14"/>
      <c r="DUY10" s="14"/>
      <c r="DUZ10" s="14"/>
      <c r="DVA10" s="14"/>
      <c r="DVB10" s="14"/>
      <c r="DVC10" s="14"/>
      <c r="DVD10" s="14"/>
      <c r="DVE10" s="14"/>
      <c r="DVF10" s="14"/>
      <c r="DVG10" s="14"/>
      <c r="DVH10" s="14"/>
      <c r="DVI10" s="14"/>
      <c r="DVJ10" s="14"/>
      <c r="DVK10" s="14"/>
      <c r="DVL10" s="14"/>
      <c r="DVM10" s="14"/>
      <c r="DVN10" s="14"/>
      <c r="DVO10" s="14"/>
      <c r="DVP10" s="14"/>
      <c r="DVQ10" s="14"/>
      <c r="DVR10" s="14"/>
      <c r="DVS10" s="14"/>
      <c r="DVT10" s="14"/>
      <c r="DVU10" s="14"/>
      <c r="DVV10" s="14"/>
      <c r="DVW10" s="14"/>
      <c r="DVX10" s="14"/>
      <c r="DVY10" s="14"/>
      <c r="DVZ10" s="14"/>
      <c r="DWA10" s="14"/>
      <c r="DWB10" s="14"/>
      <c r="DWC10" s="14"/>
      <c r="DWD10" s="14"/>
      <c r="DWE10" s="14"/>
      <c r="DWF10" s="14"/>
      <c r="DWG10" s="14"/>
      <c r="DWH10" s="14"/>
      <c r="DWI10" s="14"/>
      <c r="DWJ10" s="14"/>
      <c r="DWK10" s="14"/>
      <c r="DWL10" s="14"/>
      <c r="DWM10" s="14"/>
      <c r="DWN10" s="14"/>
      <c r="DWO10" s="14"/>
      <c r="DWP10" s="14"/>
      <c r="DWQ10" s="14"/>
      <c r="DWR10" s="14"/>
      <c r="DWS10" s="14"/>
      <c r="DWT10" s="14"/>
      <c r="DWU10" s="14"/>
      <c r="DWV10" s="14"/>
      <c r="DWW10" s="14"/>
      <c r="DWX10" s="14"/>
      <c r="DWY10" s="14"/>
      <c r="DWZ10" s="14"/>
      <c r="DXA10" s="14"/>
      <c r="DXB10" s="14"/>
      <c r="DXC10" s="14"/>
      <c r="DXD10" s="14"/>
      <c r="DXE10" s="14"/>
      <c r="DXF10" s="14"/>
      <c r="DXG10" s="14"/>
      <c r="DXH10" s="14"/>
      <c r="DXI10" s="14"/>
      <c r="DXJ10" s="14"/>
      <c r="DXK10" s="14"/>
      <c r="DXL10" s="14"/>
      <c r="DXM10" s="14"/>
      <c r="DXN10" s="14"/>
      <c r="DXO10" s="14"/>
      <c r="DXP10" s="14"/>
      <c r="DXQ10" s="14"/>
      <c r="DXR10" s="14"/>
      <c r="DXS10" s="14"/>
      <c r="DXT10" s="14"/>
      <c r="DXU10" s="14"/>
      <c r="DXV10" s="14"/>
      <c r="DXW10" s="14"/>
      <c r="DXX10" s="14"/>
      <c r="DXY10" s="14"/>
      <c r="DXZ10" s="14"/>
      <c r="DYA10" s="14"/>
      <c r="DYB10" s="14"/>
      <c r="DYC10" s="14"/>
      <c r="DYD10" s="14"/>
      <c r="DYE10" s="14"/>
      <c r="DYF10" s="14"/>
      <c r="DYG10" s="14"/>
      <c r="DYH10" s="14"/>
      <c r="DYI10" s="14"/>
      <c r="DYJ10" s="14"/>
      <c r="DYK10" s="14"/>
      <c r="DYL10" s="14"/>
      <c r="DYM10" s="14"/>
      <c r="DYN10" s="14"/>
      <c r="DYO10" s="14"/>
      <c r="DYP10" s="14"/>
      <c r="DYQ10" s="14"/>
      <c r="DYR10" s="14"/>
      <c r="DYS10" s="14"/>
      <c r="DYT10" s="14"/>
      <c r="DYU10" s="14"/>
      <c r="DYV10" s="14"/>
      <c r="DYW10" s="14"/>
      <c r="DYX10" s="14"/>
      <c r="DYY10" s="14"/>
      <c r="DYZ10" s="14"/>
      <c r="DZA10" s="14"/>
      <c r="DZB10" s="14"/>
      <c r="DZC10" s="14"/>
      <c r="DZD10" s="14"/>
      <c r="DZE10" s="14"/>
      <c r="DZF10" s="14"/>
      <c r="DZG10" s="14"/>
      <c r="DZH10" s="14"/>
      <c r="DZI10" s="14"/>
      <c r="DZJ10" s="14"/>
      <c r="DZK10" s="14"/>
      <c r="DZL10" s="14"/>
      <c r="DZM10" s="14"/>
      <c r="DZN10" s="14"/>
      <c r="DZO10" s="14"/>
      <c r="DZP10" s="14"/>
      <c r="DZQ10" s="14"/>
      <c r="DZR10" s="14"/>
      <c r="DZS10" s="14"/>
      <c r="DZT10" s="14"/>
      <c r="DZU10" s="14"/>
      <c r="DZV10" s="14"/>
      <c r="DZW10" s="14"/>
      <c r="DZX10" s="14"/>
      <c r="DZY10" s="14"/>
      <c r="DZZ10" s="14"/>
      <c r="EAA10" s="14"/>
      <c r="EAB10" s="14"/>
      <c r="EAC10" s="14"/>
      <c r="EAD10" s="14"/>
      <c r="EAE10" s="14"/>
      <c r="EAF10" s="14"/>
      <c r="EAG10" s="14"/>
      <c r="EAH10" s="14"/>
      <c r="EAI10" s="14"/>
      <c r="EAJ10" s="14"/>
      <c r="EAK10" s="14"/>
      <c r="EAL10" s="14"/>
      <c r="EAM10" s="14"/>
      <c r="EAN10" s="14"/>
      <c r="EAO10" s="14"/>
      <c r="EAP10" s="14"/>
      <c r="EAQ10" s="14"/>
      <c r="EAR10" s="14"/>
      <c r="EAS10" s="14"/>
      <c r="EAT10" s="14"/>
      <c r="EAU10" s="14"/>
      <c r="EAV10" s="14"/>
      <c r="EAW10" s="14"/>
      <c r="EAX10" s="14"/>
      <c r="EAY10" s="14"/>
      <c r="EAZ10" s="14"/>
      <c r="EBA10" s="14"/>
      <c r="EBB10" s="14"/>
      <c r="EBC10" s="14"/>
      <c r="EBD10" s="14"/>
      <c r="EBE10" s="14"/>
      <c r="EBF10" s="14"/>
      <c r="EBG10" s="14"/>
      <c r="EBH10" s="14"/>
      <c r="EBI10" s="14"/>
      <c r="EBJ10" s="14"/>
      <c r="EBK10" s="14"/>
      <c r="EBL10" s="14"/>
      <c r="EBM10" s="14"/>
      <c r="EBN10" s="14"/>
      <c r="EBO10" s="14"/>
      <c r="EBP10" s="14"/>
      <c r="EBQ10" s="14"/>
      <c r="EBR10" s="14"/>
      <c r="EBS10" s="14"/>
      <c r="EBT10" s="14"/>
      <c r="EBU10" s="14"/>
      <c r="EBV10" s="14"/>
      <c r="EBW10" s="14"/>
      <c r="EBX10" s="14"/>
      <c r="EBY10" s="14"/>
      <c r="EBZ10" s="14"/>
      <c r="ECA10" s="14"/>
      <c r="ECB10" s="14"/>
      <c r="ECC10" s="14"/>
      <c r="ECD10" s="14"/>
      <c r="ECE10" s="14"/>
      <c r="ECF10" s="14"/>
      <c r="ECG10" s="14"/>
      <c r="ECH10" s="14"/>
      <c r="ECI10" s="14"/>
      <c r="ECJ10" s="14"/>
      <c r="ECK10" s="14"/>
      <c r="ECL10" s="14"/>
      <c r="ECM10" s="14"/>
      <c r="ECN10" s="14"/>
      <c r="ECO10" s="14"/>
      <c r="ECP10" s="14"/>
      <c r="ECQ10" s="14"/>
      <c r="ECR10" s="14"/>
      <c r="ECS10" s="14"/>
      <c r="ECT10" s="14"/>
      <c r="ECU10" s="14"/>
      <c r="ECV10" s="14"/>
      <c r="ECW10" s="14"/>
      <c r="ECX10" s="14"/>
      <c r="ECY10" s="14"/>
      <c r="ECZ10" s="14"/>
      <c r="EDA10" s="14"/>
      <c r="EDB10" s="14"/>
      <c r="EDC10" s="14"/>
      <c r="EDD10" s="14"/>
      <c r="EDE10" s="14"/>
      <c r="EDF10" s="14"/>
      <c r="EDG10" s="14"/>
      <c r="EDH10" s="14"/>
      <c r="EDI10" s="14"/>
      <c r="EDJ10" s="14"/>
      <c r="EDK10" s="14"/>
      <c r="EDL10" s="14"/>
      <c r="EDM10" s="14"/>
      <c r="EDN10" s="14"/>
      <c r="EDO10" s="14"/>
      <c r="EDP10" s="14"/>
      <c r="EDQ10" s="14"/>
      <c r="EDR10" s="14"/>
      <c r="EDS10" s="14"/>
      <c r="EDT10" s="14"/>
      <c r="EDU10" s="14"/>
      <c r="EDV10" s="14"/>
      <c r="EDW10" s="14"/>
      <c r="EDX10" s="14"/>
      <c r="EDY10" s="14"/>
      <c r="EDZ10" s="14"/>
      <c r="EEA10" s="14"/>
      <c r="EEB10" s="14"/>
      <c r="EEC10" s="14"/>
      <c r="EED10" s="14"/>
      <c r="EEE10" s="14"/>
      <c r="EEF10" s="14"/>
      <c r="EEG10" s="14"/>
      <c r="EEH10" s="14"/>
      <c r="EEI10" s="14"/>
      <c r="EEJ10" s="14"/>
      <c r="EEK10" s="14"/>
      <c r="EEL10" s="14"/>
      <c r="EEM10" s="14"/>
      <c r="EEN10" s="14"/>
      <c r="EEO10" s="14"/>
      <c r="EEP10" s="14"/>
      <c r="EEQ10" s="14"/>
      <c r="EER10" s="14"/>
      <c r="EES10" s="14"/>
      <c r="EET10" s="14"/>
      <c r="EEU10" s="14"/>
      <c r="EEV10" s="14"/>
      <c r="EEW10" s="14"/>
      <c r="EEX10" s="14"/>
      <c r="EEY10" s="14"/>
      <c r="EEZ10" s="14"/>
      <c r="EFA10" s="14"/>
      <c r="EFB10" s="14"/>
      <c r="EFC10" s="14"/>
      <c r="EFD10" s="14"/>
      <c r="EFE10" s="14"/>
      <c r="EFF10" s="14"/>
      <c r="EFG10" s="14"/>
      <c r="EFH10" s="14"/>
      <c r="EFI10" s="14"/>
      <c r="EFJ10" s="14"/>
      <c r="EFK10" s="14"/>
      <c r="EFL10" s="14"/>
      <c r="EFM10" s="14"/>
      <c r="EFN10" s="14"/>
      <c r="EFO10" s="14"/>
      <c r="EFP10" s="14"/>
      <c r="EFQ10" s="14"/>
      <c r="EFR10" s="14"/>
      <c r="EFS10" s="14"/>
      <c r="EFT10" s="14"/>
      <c r="EFU10" s="14"/>
      <c r="EFV10" s="14"/>
      <c r="EFW10" s="14"/>
      <c r="EFX10" s="14"/>
      <c r="EFY10" s="14"/>
      <c r="EFZ10" s="14"/>
      <c r="EGA10" s="14"/>
      <c r="EGB10" s="14"/>
      <c r="EGC10" s="14"/>
      <c r="EGD10" s="14"/>
      <c r="EGE10" s="14"/>
      <c r="EGF10" s="14"/>
      <c r="EGG10" s="14"/>
      <c r="EGH10" s="14"/>
      <c r="EGI10" s="14"/>
      <c r="EGJ10" s="14"/>
      <c r="EGK10" s="14"/>
      <c r="EGL10" s="14"/>
      <c r="EGM10" s="14"/>
      <c r="EGN10" s="14"/>
      <c r="EGO10" s="14"/>
      <c r="EGP10" s="14"/>
      <c r="EGQ10" s="14"/>
      <c r="EGR10" s="14"/>
      <c r="EGS10" s="14"/>
      <c r="EGT10" s="14"/>
      <c r="EGU10" s="14"/>
      <c r="EGV10" s="14"/>
      <c r="EGW10" s="14"/>
      <c r="EGX10" s="14"/>
      <c r="EGY10" s="14"/>
      <c r="EGZ10" s="14"/>
      <c r="EHA10" s="14"/>
      <c r="EHB10" s="14"/>
      <c r="EHC10" s="14"/>
      <c r="EHD10" s="14"/>
      <c r="EHE10" s="14"/>
      <c r="EHF10" s="14"/>
      <c r="EHG10" s="14"/>
      <c r="EHH10" s="14"/>
      <c r="EHI10" s="14"/>
      <c r="EHJ10" s="14"/>
      <c r="EHK10" s="14"/>
      <c r="EHL10" s="14"/>
      <c r="EHM10" s="14"/>
      <c r="EHN10" s="14"/>
      <c r="EHO10" s="14"/>
      <c r="EHP10" s="14"/>
      <c r="EHQ10" s="14"/>
      <c r="EHR10" s="14"/>
      <c r="EHS10" s="14"/>
      <c r="EHT10" s="14"/>
      <c r="EHU10" s="14"/>
      <c r="EHV10" s="14"/>
      <c r="EHW10" s="14"/>
      <c r="EHX10" s="14"/>
      <c r="EHY10" s="14"/>
      <c r="EHZ10" s="14"/>
      <c r="EIA10" s="14"/>
      <c r="EIB10" s="14"/>
      <c r="EIC10" s="14"/>
      <c r="EID10" s="14"/>
      <c r="EIE10" s="14"/>
      <c r="EIF10" s="14"/>
      <c r="EIG10" s="14"/>
      <c r="EIH10" s="14"/>
      <c r="EII10" s="14"/>
      <c r="EIJ10" s="14"/>
      <c r="EIK10" s="14"/>
      <c r="EIL10" s="14"/>
      <c r="EIM10" s="14"/>
      <c r="EIN10" s="14"/>
      <c r="EIO10" s="14"/>
      <c r="EIP10" s="14"/>
      <c r="EIQ10" s="14"/>
      <c r="EIR10" s="14"/>
      <c r="EIS10" s="14"/>
      <c r="EIT10" s="14"/>
      <c r="EIU10" s="14"/>
      <c r="EIV10" s="14"/>
      <c r="EIW10" s="14"/>
      <c r="EIX10" s="14"/>
      <c r="EIY10" s="14"/>
      <c r="EIZ10" s="14"/>
      <c r="EJA10" s="14"/>
      <c r="EJB10" s="14"/>
      <c r="EJC10" s="14"/>
      <c r="EJD10" s="14"/>
      <c r="EJE10" s="14"/>
      <c r="EJF10" s="14"/>
      <c r="EJG10" s="14"/>
      <c r="EJH10" s="14"/>
      <c r="EJI10" s="14"/>
      <c r="EJJ10" s="14"/>
      <c r="EJK10" s="14"/>
      <c r="EJL10" s="14"/>
      <c r="EJM10" s="14"/>
      <c r="EJN10" s="14"/>
      <c r="EJO10" s="14"/>
      <c r="EJP10" s="14"/>
      <c r="EJQ10" s="14"/>
      <c r="EJR10" s="14"/>
      <c r="EJS10" s="14"/>
      <c r="EJT10" s="14"/>
      <c r="EJU10" s="14"/>
      <c r="EJV10" s="14"/>
      <c r="EJW10" s="14"/>
      <c r="EJX10" s="14"/>
      <c r="EJY10" s="14"/>
      <c r="EJZ10" s="14"/>
      <c r="EKA10" s="14"/>
      <c r="EKB10" s="14"/>
      <c r="EKC10" s="14"/>
      <c r="EKD10" s="14"/>
      <c r="EKE10" s="14"/>
      <c r="EKF10" s="14"/>
      <c r="EKG10" s="14"/>
      <c r="EKH10" s="14"/>
      <c r="EKI10" s="14"/>
      <c r="EKJ10" s="14"/>
      <c r="EKK10" s="14"/>
      <c r="EKL10" s="14"/>
      <c r="EKM10" s="14"/>
      <c r="EKN10" s="14"/>
      <c r="EKO10" s="14"/>
      <c r="EKP10" s="14"/>
      <c r="EKQ10" s="14"/>
      <c r="EKR10" s="14"/>
      <c r="EKS10" s="14"/>
      <c r="EKT10" s="14"/>
      <c r="EKU10" s="14"/>
      <c r="EKV10" s="14"/>
      <c r="EKW10" s="14"/>
      <c r="EKX10" s="14"/>
      <c r="EKY10" s="14"/>
      <c r="EKZ10" s="14"/>
      <c r="ELA10" s="14"/>
      <c r="ELB10" s="14"/>
      <c r="ELC10" s="14"/>
      <c r="ELD10" s="14"/>
      <c r="ELE10" s="14"/>
      <c r="ELF10" s="14"/>
      <c r="ELG10" s="14"/>
      <c r="ELH10" s="14"/>
      <c r="ELI10" s="14"/>
      <c r="ELJ10" s="14"/>
      <c r="ELK10" s="14"/>
      <c r="ELL10" s="14"/>
      <c r="ELM10" s="14"/>
      <c r="ELN10" s="14"/>
      <c r="ELO10" s="14"/>
      <c r="ELP10" s="14"/>
      <c r="ELQ10" s="14"/>
      <c r="ELR10" s="14"/>
      <c r="ELS10" s="14"/>
      <c r="ELT10" s="14"/>
      <c r="ELU10" s="14"/>
      <c r="ELV10" s="14"/>
      <c r="ELW10" s="14"/>
      <c r="ELX10" s="14"/>
      <c r="ELY10" s="14"/>
      <c r="ELZ10" s="14"/>
      <c r="EMA10" s="14"/>
      <c r="EMB10" s="14"/>
      <c r="EMC10" s="14"/>
      <c r="EMD10" s="14"/>
      <c r="EME10" s="14"/>
      <c r="EMF10" s="14"/>
      <c r="EMG10" s="14"/>
      <c r="EMH10" s="14"/>
      <c r="EMI10" s="14"/>
      <c r="EMJ10" s="14"/>
      <c r="EMK10" s="14"/>
      <c r="EML10" s="14"/>
      <c r="EMM10" s="14"/>
      <c r="EMN10" s="14"/>
      <c r="EMO10" s="14"/>
      <c r="EMP10" s="14"/>
      <c r="EMQ10" s="14"/>
      <c r="EMR10" s="14"/>
      <c r="EMS10" s="14"/>
      <c r="EMT10" s="14"/>
      <c r="EMU10" s="14"/>
      <c r="EMV10" s="14"/>
      <c r="EMW10" s="14"/>
      <c r="EMX10" s="14"/>
      <c r="EMY10" s="14"/>
      <c r="EMZ10" s="14"/>
      <c r="ENA10" s="14"/>
      <c r="ENB10" s="14"/>
      <c r="ENC10" s="14"/>
      <c r="END10" s="14"/>
      <c r="ENE10" s="14"/>
      <c r="ENF10" s="14"/>
      <c r="ENG10" s="14"/>
      <c r="ENH10" s="14"/>
      <c r="ENI10" s="14"/>
      <c r="ENJ10" s="14"/>
      <c r="ENK10" s="14"/>
      <c r="ENL10" s="14"/>
      <c r="ENM10" s="14"/>
      <c r="ENN10" s="14"/>
      <c r="ENO10" s="14"/>
      <c r="ENP10" s="14"/>
      <c r="ENQ10" s="14"/>
      <c r="ENR10" s="14"/>
      <c r="ENS10" s="14"/>
      <c r="ENT10" s="14"/>
      <c r="ENU10" s="14"/>
      <c r="ENV10" s="14"/>
      <c r="ENW10" s="14"/>
      <c r="ENX10" s="14"/>
      <c r="ENY10" s="14"/>
      <c r="ENZ10" s="14"/>
      <c r="EOA10" s="14"/>
      <c r="EOB10" s="14"/>
      <c r="EOC10" s="14"/>
      <c r="EOD10" s="14"/>
      <c r="EOE10" s="14"/>
      <c r="EOF10" s="14"/>
      <c r="EOG10" s="14"/>
      <c r="EOH10" s="14"/>
      <c r="EOI10" s="14"/>
      <c r="EOJ10" s="14"/>
      <c r="EOK10" s="14"/>
      <c r="EOL10" s="14"/>
      <c r="EOM10" s="14"/>
      <c r="EON10" s="14"/>
      <c r="EOO10" s="14"/>
      <c r="EOP10" s="14"/>
      <c r="EOQ10" s="14"/>
      <c r="EOR10" s="14"/>
      <c r="EOS10" s="14"/>
      <c r="EOT10" s="14"/>
      <c r="EOU10" s="14"/>
      <c r="EOV10" s="14"/>
      <c r="EOW10" s="14"/>
      <c r="EOX10" s="14"/>
      <c r="EOY10" s="14"/>
      <c r="EOZ10" s="14"/>
      <c r="EPA10" s="14"/>
      <c r="EPB10" s="14"/>
      <c r="EPC10" s="14"/>
      <c r="EPD10" s="14"/>
      <c r="EPE10" s="14"/>
      <c r="EPF10" s="14"/>
      <c r="EPG10" s="14"/>
      <c r="EPH10" s="14"/>
      <c r="EPI10" s="14"/>
      <c r="EPJ10" s="14"/>
      <c r="EPK10" s="14"/>
      <c r="EPL10" s="14"/>
      <c r="EPM10" s="14"/>
      <c r="EPN10" s="14"/>
      <c r="EPO10" s="14"/>
      <c r="EPP10" s="14"/>
      <c r="EPQ10" s="14"/>
      <c r="EPR10" s="14"/>
      <c r="EPS10" s="14"/>
      <c r="EPT10" s="14"/>
      <c r="EPU10" s="14"/>
      <c r="EPV10" s="14"/>
      <c r="EPW10" s="14"/>
      <c r="EPX10" s="14"/>
      <c r="EPY10" s="14"/>
      <c r="EPZ10" s="14"/>
      <c r="EQA10" s="14"/>
      <c r="EQB10" s="14"/>
      <c r="EQC10" s="14"/>
      <c r="EQD10" s="14"/>
      <c r="EQE10" s="14"/>
      <c r="EQF10" s="14"/>
      <c r="EQG10" s="14"/>
      <c r="EQH10" s="14"/>
      <c r="EQI10" s="14"/>
      <c r="EQJ10" s="14"/>
      <c r="EQK10" s="14"/>
      <c r="EQL10" s="14"/>
      <c r="EQM10" s="14"/>
      <c r="EQN10" s="14"/>
      <c r="EQO10" s="14"/>
      <c r="EQP10" s="14"/>
      <c r="EQQ10" s="14"/>
      <c r="EQR10" s="14"/>
      <c r="EQS10" s="14"/>
      <c r="EQT10" s="14"/>
      <c r="EQU10" s="14"/>
      <c r="EQV10" s="14"/>
      <c r="EQW10" s="14"/>
      <c r="EQX10" s="14"/>
      <c r="EQY10" s="14"/>
      <c r="EQZ10" s="14"/>
      <c r="ERA10" s="14"/>
      <c r="ERB10" s="14"/>
      <c r="ERC10" s="14"/>
      <c r="ERD10" s="14"/>
      <c r="ERE10" s="14"/>
      <c r="ERF10" s="14"/>
      <c r="ERG10" s="14"/>
      <c r="ERH10" s="14"/>
      <c r="ERI10" s="14"/>
      <c r="ERJ10" s="14"/>
      <c r="ERK10" s="14"/>
      <c r="ERL10" s="14"/>
      <c r="ERM10" s="14"/>
      <c r="ERN10" s="14"/>
      <c r="ERO10" s="14"/>
      <c r="ERP10" s="14"/>
      <c r="ERQ10" s="14"/>
      <c r="ERR10" s="14"/>
      <c r="ERS10" s="14"/>
      <c r="ERT10" s="14"/>
      <c r="ERU10" s="14"/>
      <c r="ERV10" s="14"/>
      <c r="ERW10" s="14"/>
      <c r="ERX10" s="14"/>
      <c r="ERY10" s="14"/>
      <c r="ERZ10" s="14"/>
      <c r="ESA10" s="14"/>
      <c r="ESB10" s="14"/>
      <c r="ESC10" s="14"/>
      <c r="ESD10" s="14"/>
      <c r="ESE10" s="14"/>
      <c r="ESF10" s="14"/>
      <c r="ESG10" s="14"/>
      <c r="ESH10" s="14"/>
      <c r="ESI10" s="14"/>
      <c r="ESJ10" s="14"/>
      <c r="ESK10" s="14"/>
      <c r="ESL10" s="14"/>
      <c r="ESM10" s="14"/>
      <c r="ESN10" s="14"/>
      <c r="ESO10" s="14"/>
      <c r="ESP10" s="14"/>
      <c r="ESQ10" s="14"/>
      <c r="ESR10" s="14"/>
      <c r="ESS10" s="14"/>
      <c r="EST10" s="14"/>
      <c r="ESU10" s="14"/>
      <c r="ESV10" s="14"/>
      <c r="ESW10" s="14"/>
      <c r="ESX10" s="14"/>
      <c r="ESY10" s="14"/>
      <c r="ESZ10" s="14"/>
      <c r="ETA10" s="14"/>
      <c r="ETB10" s="14"/>
      <c r="ETC10" s="14"/>
      <c r="ETD10" s="14"/>
      <c r="ETE10" s="14"/>
      <c r="ETF10" s="14"/>
      <c r="ETG10" s="14"/>
      <c r="ETH10" s="14"/>
      <c r="ETI10" s="14"/>
      <c r="ETJ10" s="14"/>
      <c r="ETK10" s="14"/>
      <c r="ETL10" s="14"/>
      <c r="ETM10" s="14"/>
      <c r="ETN10" s="14"/>
      <c r="ETO10" s="14"/>
      <c r="ETP10" s="14"/>
      <c r="ETQ10" s="14"/>
      <c r="ETR10" s="14"/>
      <c r="ETS10" s="14"/>
      <c r="ETT10" s="14"/>
      <c r="ETU10" s="14"/>
      <c r="ETV10" s="14"/>
      <c r="ETW10" s="14"/>
      <c r="ETX10" s="14"/>
      <c r="ETY10" s="14"/>
      <c r="ETZ10" s="14"/>
      <c r="EUA10" s="14"/>
      <c r="EUB10" s="14"/>
      <c r="EUC10" s="14"/>
      <c r="EUD10" s="14"/>
      <c r="EUE10" s="14"/>
      <c r="EUF10" s="14"/>
      <c r="EUG10" s="14"/>
      <c r="EUH10" s="14"/>
      <c r="EUI10" s="14"/>
      <c r="EUJ10" s="14"/>
      <c r="EUK10" s="14"/>
      <c r="EUL10" s="14"/>
      <c r="EUM10" s="14"/>
      <c r="EUN10" s="14"/>
      <c r="EUO10" s="14"/>
      <c r="EUP10" s="14"/>
      <c r="EUQ10" s="14"/>
      <c r="EUR10" s="14"/>
      <c r="EUS10" s="14"/>
      <c r="EUT10" s="14"/>
      <c r="EUU10" s="14"/>
      <c r="EUV10" s="14"/>
      <c r="EUW10" s="14"/>
      <c r="EUX10" s="14"/>
      <c r="EUY10" s="14"/>
      <c r="EUZ10" s="14"/>
      <c r="EVA10" s="14"/>
      <c r="EVB10" s="14"/>
      <c r="EVC10" s="14"/>
      <c r="EVD10" s="14"/>
      <c r="EVE10" s="14"/>
      <c r="EVF10" s="14"/>
      <c r="EVG10" s="14"/>
      <c r="EVH10" s="14"/>
      <c r="EVI10" s="14"/>
      <c r="EVJ10" s="14"/>
      <c r="EVK10" s="14"/>
      <c r="EVL10" s="14"/>
      <c r="EVM10" s="14"/>
      <c r="EVN10" s="14"/>
      <c r="EVO10" s="14"/>
      <c r="EVP10" s="14"/>
      <c r="EVQ10" s="14"/>
      <c r="EVR10" s="14"/>
      <c r="EVS10" s="14"/>
      <c r="EVT10" s="14"/>
      <c r="EVU10" s="14"/>
      <c r="EVV10" s="14"/>
      <c r="EVW10" s="14"/>
      <c r="EVX10" s="14"/>
      <c r="EVY10" s="14"/>
      <c r="EVZ10" s="14"/>
      <c r="EWA10" s="14"/>
      <c r="EWB10" s="14"/>
      <c r="EWC10" s="14"/>
      <c r="EWD10" s="14"/>
      <c r="EWE10" s="14"/>
      <c r="EWF10" s="14"/>
      <c r="EWG10" s="14"/>
      <c r="EWH10" s="14"/>
      <c r="EWI10" s="14"/>
      <c r="EWJ10" s="14"/>
      <c r="EWK10" s="14"/>
      <c r="EWL10" s="14"/>
      <c r="EWM10" s="14"/>
      <c r="EWN10" s="14"/>
      <c r="EWO10" s="14"/>
      <c r="EWP10" s="14"/>
      <c r="EWQ10" s="14"/>
      <c r="EWR10" s="14"/>
      <c r="EWS10" s="14"/>
      <c r="EWT10" s="14"/>
      <c r="EWU10" s="14"/>
      <c r="EWV10" s="14"/>
      <c r="EWW10" s="14"/>
      <c r="EWX10" s="14"/>
      <c r="EWY10" s="14"/>
      <c r="EWZ10" s="14"/>
      <c r="EXA10" s="14"/>
      <c r="EXB10" s="14"/>
      <c r="EXC10" s="14"/>
      <c r="EXD10" s="14"/>
      <c r="EXE10" s="14"/>
      <c r="EXF10" s="14"/>
      <c r="EXG10" s="14"/>
      <c r="EXH10" s="14"/>
      <c r="EXI10" s="14"/>
      <c r="EXJ10" s="14"/>
      <c r="EXK10" s="14"/>
      <c r="EXL10" s="14"/>
      <c r="EXM10" s="14"/>
      <c r="EXN10" s="14"/>
      <c r="EXO10" s="14"/>
      <c r="EXP10" s="14"/>
      <c r="EXQ10" s="14"/>
      <c r="EXR10" s="14"/>
      <c r="EXS10" s="14"/>
      <c r="EXT10" s="14"/>
      <c r="EXU10" s="14"/>
      <c r="EXV10" s="14"/>
      <c r="EXW10" s="14"/>
      <c r="EXX10" s="14"/>
      <c r="EXY10" s="14"/>
      <c r="EXZ10" s="14"/>
      <c r="EYA10" s="14"/>
      <c r="EYB10" s="14"/>
      <c r="EYC10" s="14"/>
      <c r="EYD10" s="14"/>
      <c r="EYE10" s="14"/>
      <c r="EYF10" s="14"/>
      <c r="EYG10" s="14"/>
      <c r="EYH10" s="14"/>
      <c r="EYI10" s="14"/>
      <c r="EYJ10" s="14"/>
      <c r="EYK10" s="14"/>
      <c r="EYL10" s="14"/>
      <c r="EYM10" s="14"/>
      <c r="EYN10" s="14"/>
      <c r="EYO10" s="14"/>
      <c r="EYP10" s="14"/>
      <c r="EYQ10" s="14"/>
      <c r="EYR10" s="14"/>
      <c r="EYS10" s="14"/>
      <c r="EYT10" s="14"/>
      <c r="EYU10" s="14"/>
      <c r="EYV10" s="14"/>
      <c r="EYW10" s="14"/>
      <c r="EYX10" s="14"/>
      <c r="EYY10" s="14"/>
      <c r="EYZ10" s="14"/>
      <c r="EZA10" s="14"/>
      <c r="EZB10" s="14"/>
      <c r="EZC10" s="14"/>
      <c r="EZD10" s="14"/>
      <c r="EZE10" s="14"/>
      <c r="EZF10" s="14"/>
      <c r="EZG10" s="14"/>
      <c r="EZH10" s="14"/>
      <c r="EZI10" s="14"/>
      <c r="EZJ10" s="14"/>
      <c r="EZK10" s="14"/>
      <c r="EZL10" s="14"/>
      <c r="EZM10" s="14"/>
      <c r="EZN10" s="14"/>
      <c r="EZO10" s="14"/>
      <c r="EZP10" s="14"/>
      <c r="EZQ10" s="14"/>
      <c r="EZR10" s="14"/>
      <c r="EZS10" s="14"/>
      <c r="EZT10" s="14"/>
      <c r="EZU10" s="14"/>
      <c r="EZV10" s="14"/>
      <c r="EZW10" s="14"/>
      <c r="EZX10" s="14"/>
      <c r="EZY10" s="14"/>
      <c r="EZZ10" s="14"/>
      <c r="FAA10" s="14"/>
      <c r="FAB10" s="14"/>
      <c r="FAC10" s="14"/>
      <c r="FAD10" s="14"/>
      <c r="FAE10" s="14"/>
      <c r="FAF10" s="14"/>
      <c r="FAG10" s="14"/>
      <c r="FAH10" s="14"/>
      <c r="FAI10" s="14"/>
      <c r="FAJ10" s="14"/>
      <c r="FAK10" s="14"/>
      <c r="FAL10" s="14"/>
      <c r="FAM10" s="14"/>
      <c r="FAN10" s="14"/>
      <c r="FAO10" s="14"/>
      <c r="FAP10" s="14"/>
      <c r="FAQ10" s="14"/>
      <c r="FAR10" s="14"/>
      <c r="FAS10" s="14"/>
      <c r="FAT10" s="14"/>
      <c r="FAU10" s="14"/>
      <c r="FAV10" s="14"/>
      <c r="FAW10" s="14"/>
      <c r="FAX10" s="14"/>
      <c r="FAY10" s="14"/>
      <c r="FAZ10" s="14"/>
      <c r="FBA10" s="14"/>
      <c r="FBB10" s="14"/>
      <c r="FBC10" s="14"/>
      <c r="FBD10" s="14"/>
      <c r="FBE10" s="14"/>
      <c r="FBF10" s="14"/>
      <c r="FBG10" s="14"/>
      <c r="FBH10" s="14"/>
      <c r="FBI10" s="14"/>
      <c r="FBJ10" s="14"/>
      <c r="FBK10" s="14"/>
      <c r="FBL10" s="14"/>
      <c r="FBM10" s="14"/>
      <c r="FBN10" s="14"/>
      <c r="FBO10" s="14"/>
      <c r="FBP10" s="14"/>
      <c r="FBQ10" s="14"/>
      <c r="FBR10" s="14"/>
      <c r="FBS10" s="14"/>
      <c r="FBT10" s="14"/>
      <c r="FBU10" s="14"/>
      <c r="FBV10" s="14"/>
      <c r="FBW10" s="14"/>
      <c r="FBX10" s="14"/>
      <c r="FBY10" s="14"/>
      <c r="FBZ10" s="14"/>
      <c r="FCA10" s="14"/>
      <c r="FCB10" s="14"/>
      <c r="FCC10" s="14"/>
      <c r="FCD10" s="14"/>
      <c r="FCE10" s="14"/>
      <c r="FCF10" s="14"/>
      <c r="FCG10" s="14"/>
      <c r="FCH10" s="14"/>
      <c r="FCI10" s="14"/>
      <c r="FCJ10" s="14"/>
      <c r="FCK10" s="14"/>
      <c r="FCL10" s="14"/>
      <c r="FCM10" s="14"/>
      <c r="FCN10" s="14"/>
      <c r="FCO10" s="14"/>
      <c r="FCP10" s="14"/>
      <c r="FCQ10" s="14"/>
      <c r="FCR10" s="14"/>
      <c r="FCS10" s="14"/>
      <c r="FCT10" s="14"/>
      <c r="FCU10" s="14"/>
      <c r="FCV10" s="14"/>
      <c r="FCW10" s="14"/>
      <c r="FCX10" s="14"/>
      <c r="FCY10" s="14"/>
      <c r="FCZ10" s="14"/>
      <c r="FDA10" s="14"/>
      <c r="FDB10" s="14"/>
      <c r="FDC10" s="14"/>
      <c r="FDD10" s="14"/>
      <c r="FDE10" s="14"/>
      <c r="FDF10" s="14"/>
      <c r="FDG10" s="14"/>
      <c r="FDH10" s="14"/>
      <c r="FDI10" s="14"/>
      <c r="FDJ10" s="14"/>
      <c r="FDK10" s="14"/>
      <c r="FDL10" s="14"/>
      <c r="FDM10" s="14"/>
      <c r="FDN10" s="14"/>
      <c r="FDO10" s="14"/>
      <c r="FDP10" s="14"/>
      <c r="FDQ10" s="14"/>
      <c r="FDR10" s="14"/>
      <c r="FDS10" s="14"/>
      <c r="FDT10" s="14"/>
      <c r="FDU10" s="14"/>
      <c r="FDV10" s="14"/>
      <c r="FDW10" s="14"/>
      <c r="FDX10" s="14"/>
      <c r="FDY10" s="14"/>
      <c r="FDZ10" s="14"/>
      <c r="FEA10" s="14"/>
      <c r="FEB10" s="14"/>
      <c r="FEC10" s="14"/>
      <c r="FED10" s="14"/>
      <c r="FEE10" s="14"/>
      <c r="FEF10" s="14"/>
      <c r="FEG10" s="14"/>
      <c r="FEH10" s="14"/>
      <c r="FEI10" s="14"/>
      <c r="FEJ10" s="14"/>
      <c r="FEK10" s="14"/>
      <c r="FEL10" s="14"/>
      <c r="FEM10" s="14"/>
      <c r="FEN10" s="14"/>
      <c r="FEO10" s="14"/>
      <c r="FEP10" s="14"/>
      <c r="FEQ10" s="14"/>
      <c r="FER10" s="14"/>
      <c r="FES10" s="14"/>
      <c r="FET10" s="14"/>
      <c r="FEU10" s="14"/>
      <c r="FEV10" s="14"/>
      <c r="FEW10" s="14"/>
      <c r="FEX10" s="14"/>
      <c r="FEY10" s="14"/>
      <c r="FEZ10" s="14"/>
      <c r="FFA10" s="14"/>
      <c r="FFB10" s="14"/>
      <c r="FFC10" s="14"/>
      <c r="FFD10" s="14"/>
      <c r="FFE10" s="14"/>
      <c r="FFF10" s="14"/>
      <c r="FFG10" s="14"/>
      <c r="FFH10" s="14"/>
      <c r="FFI10" s="14"/>
      <c r="FFJ10" s="14"/>
      <c r="FFK10" s="14"/>
      <c r="FFL10" s="14"/>
      <c r="FFM10" s="14"/>
      <c r="FFN10" s="14"/>
      <c r="FFO10" s="14"/>
      <c r="FFP10" s="14"/>
      <c r="FFQ10" s="14"/>
      <c r="FFR10" s="14"/>
      <c r="FFS10" s="14"/>
      <c r="FFT10" s="14"/>
      <c r="FFU10" s="14"/>
      <c r="FFV10" s="14"/>
      <c r="FFW10" s="14"/>
      <c r="FFX10" s="14"/>
      <c r="FFY10" s="14"/>
      <c r="FFZ10" s="14"/>
      <c r="FGA10" s="14"/>
      <c r="FGB10" s="14"/>
      <c r="FGC10" s="14"/>
      <c r="FGD10" s="14"/>
      <c r="FGE10" s="14"/>
      <c r="FGF10" s="14"/>
      <c r="FGG10" s="14"/>
      <c r="FGH10" s="14"/>
      <c r="FGI10" s="14"/>
      <c r="FGJ10" s="14"/>
      <c r="FGK10" s="14"/>
      <c r="FGL10" s="14"/>
      <c r="FGM10" s="14"/>
      <c r="FGN10" s="14"/>
      <c r="FGO10" s="14"/>
      <c r="FGP10" s="14"/>
      <c r="FGQ10" s="14"/>
      <c r="FGR10" s="14"/>
      <c r="FGS10" s="14"/>
      <c r="FGT10" s="14"/>
      <c r="FGU10" s="14"/>
      <c r="FGV10" s="14"/>
      <c r="FGW10" s="14"/>
      <c r="FGX10" s="14"/>
      <c r="FGY10" s="14"/>
      <c r="FGZ10" s="14"/>
      <c r="FHA10" s="14"/>
      <c r="FHB10" s="14"/>
      <c r="FHC10" s="14"/>
      <c r="FHD10" s="14"/>
      <c r="FHE10" s="14"/>
      <c r="FHF10" s="14"/>
      <c r="FHG10" s="14"/>
      <c r="FHH10" s="14"/>
      <c r="FHI10" s="14"/>
      <c r="FHJ10" s="14"/>
      <c r="FHK10" s="14"/>
      <c r="FHL10" s="14"/>
      <c r="FHM10" s="14"/>
      <c r="FHN10" s="14"/>
      <c r="FHO10" s="14"/>
      <c r="FHP10" s="14"/>
      <c r="FHQ10" s="14"/>
      <c r="FHR10" s="14"/>
      <c r="FHS10" s="14"/>
      <c r="FHT10" s="14"/>
      <c r="FHU10" s="14"/>
      <c r="FHV10" s="14"/>
      <c r="FHW10" s="14"/>
      <c r="FHX10" s="14"/>
      <c r="FHY10" s="14"/>
      <c r="FHZ10" s="14"/>
      <c r="FIA10" s="14"/>
      <c r="FIB10" s="14"/>
      <c r="FIC10" s="14"/>
      <c r="FID10" s="14"/>
      <c r="FIE10" s="14"/>
      <c r="FIF10" s="14"/>
      <c r="FIG10" s="14"/>
      <c r="FIH10" s="14"/>
      <c r="FII10" s="14"/>
      <c r="FIJ10" s="14"/>
      <c r="FIK10" s="14"/>
      <c r="FIL10" s="14"/>
      <c r="FIM10" s="14"/>
      <c r="FIN10" s="14"/>
      <c r="FIO10" s="14"/>
      <c r="FIP10" s="14"/>
      <c r="FIQ10" s="14"/>
      <c r="FIR10" s="14"/>
      <c r="FIS10" s="14"/>
      <c r="FIT10" s="14"/>
      <c r="FIU10" s="14"/>
      <c r="FIV10" s="14"/>
      <c r="FIW10" s="14"/>
      <c r="FIX10" s="14"/>
      <c r="FIY10" s="14"/>
      <c r="FIZ10" s="14"/>
      <c r="FJA10" s="14"/>
      <c r="FJB10" s="14"/>
      <c r="FJC10" s="14"/>
      <c r="FJD10" s="14"/>
      <c r="FJE10" s="14"/>
      <c r="FJF10" s="14"/>
      <c r="FJG10" s="14"/>
      <c r="FJH10" s="14"/>
      <c r="FJI10" s="14"/>
      <c r="FJJ10" s="14"/>
      <c r="FJK10" s="14"/>
      <c r="FJL10" s="14"/>
      <c r="FJM10" s="14"/>
      <c r="FJN10" s="14"/>
      <c r="FJO10" s="14"/>
      <c r="FJP10" s="14"/>
      <c r="FJQ10" s="14"/>
      <c r="FJR10" s="14"/>
      <c r="FJS10" s="14"/>
      <c r="FJT10" s="14"/>
      <c r="FJU10" s="14"/>
      <c r="FJV10" s="14"/>
      <c r="FJW10" s="14"/>
      <c r="FJX10" s="14"/>
      <c r="FJY10" s="14"/>
      <c r="FJZ10" s="14"/>
      <c r="FKA10" s="14"/>
      <c r="FKB10" s="14"/>
      <c r="FKC10" s="14"/>
      <c r="FKD10" s="14"/>
      <c r="FKE10" s="14"/>
      <c r="FKF10" s="14"/>
      <c r="FKG10" s="14"/>
      <c r="FKH10" s="14"/>
      <c r="FKI10" s="14"/>
      <c r="FKJ10" s="14"/>
      <c r="FKK10" s="14"/>
      <c r="FKL10" s="14"/>
      <c r="FKM10" s="14"/>
      <c r="FKN10" s="14"/>
      <c r="FKO10" s="14"/>
      <c r="FKP10" s="14"/>
      <c r="FKQ10" s="14"/>
      <c r="FKR10" s="14"/>
      <c r="FKS10" s="14"/>
      <c r="FKT10" s="14"/>
      <c r="FKU10" s="14"/>
      <c r="FKV10" s="14"/>
      <c r="FKW10" s="14"/>
      <c r="FKX10" s="14"/>
      <c r="FKY10" s="14"/>
      <c r="FKZ10" s="14"/>
      <c r="FLA10" s="14"/>
      <c r="FLB10" s="14"/>
      <c r="FLC10" s="14"/>
      <c r="FLD10" s="14"/>
      <c r="FLE10" s="14"/>
      <c r="FLF10" s="14"/>
      <c r="FLG10" s="14"/>
      <c r="FLH10" s="14"/>
      <c r="FLI10" s="14"/>
      <c r="FLJ10" s="14"/>
      <c r="FLK10" s="14"/>
      <c r="FLL10" s="14"/>
      <c r="FLM10" s="14"/>
      <c r="FLN10" s="14"/>
      <c r="FLO10" s="14"/>
      <c r="FLP10" s="14"/>
      <c r="FLQ10" s="14"/>
      <c r="FLR10" s="14"/>
      <c r="FLS10" s="14"/>
      <c r="FLT10" s="14"/>
      <c r="FLU10" s="14"/>
      <c r="FLV10" s="14"/>
      <c r="FLW10" s="14"/>
      <c r="FLX10" s="14"/>
      <c r="FLY10" s="14"/>
      <c r="FLZ10" s="14"/>
      <c r="FMA10" s="14"/>
      <c r="FMB10" s="14"/>
      <c r="FMC10" s="14"/>
      <c r="FMD10" s="14"/>
      <c r="FME10" s="14"/>
      <c r="FMF10" s="14"/>
      <c r="FMG10" s="14"/>
      <c r="FMH10" s="14"/>
      <c r="FMI10" s="14"/>
      <c r="FMJ10" s="14"/>
      <c r="FMK10" s="14"/>
      <c r="FML10" s="14"/>
      <c r="FMM10" s="14"/>
      <c r="FMN10" s="14"/>
      <c r="FMO10" s="14"/>
      <c r="FMP10" s="14"/>
      <c r="FMQ10" s="14"/>
      <c r="FMR10" s="14"/>
      <c r="FMS10" s="14"/>
      <c r="FMT10" s="14"/>
      <c r="FMU10" s="14"/>
      <c r="FMV10" s="14"/>
      <c r="FMW10" s="14"/>
      <c r="FMX10" s="14"/>
      <c r="FMY10" s="14"/>
      <c r="FMZ10" s="14"/>
      <c r="FNA10" s="14"/>
      <c r="FNB10" s="14"/>
      <c r="FNC10" s="14"/>
      <c r="FND10" s="14"/>
      <c r="FNE10" s="14"/>
      <c r="FNF10" s="14"/>
      <c r="FNG10" s="14"/>
      <c r="FNH10" s="14"/>
      <c r="FNI10" s="14"/>
      <c r="FNJ10" s="14"/>
      <c r="FNK10" s="14"/>
      <c r="FNL10" s="14"/>
      <c r="FNM10" s="14"/>
      <c r="FNN10" s="14"/>
      <c r="FNO10" s="14"/>
      <c r="FNP10" s="14"/>
      <c r="FNQ10" s="14"/>
      <c r="FNR10" s="14"/>
      <c r="FNS10" s="14"/>
      <c r="FNT10" s="14"/>
      <c r="FNU10" s="14"/>
      <c r="FNV10" s="14"/>
      <c r="FNW10" s="14"/>
      <c r="FNX10" s="14"/>
      <c r="FNY10" s="14"/>
      <c r="FNZ10" s="14"/>
      <c r="FOA10" s="14"/>
      <c r="FOB10" s="14"/>
      <c r="FOC10" s="14"/>
      <c r="FOD10" s="14"/>
      <c r="FOE10" s="14"/>
      <c r="FOF10" s="14"/>
      <c r="FOG10" s="14"/>
      <c r="FOH10" s="14"/>
      <c r="FOI10" s="14"/>
      <c r="FOJ10" s="14"/>
      <c r="FOK10" s="14"/>
      <c r="FOL10" s="14"/>
      <c r="FOM10" s="14"/>
      <c r="FON10" s="14"/>
      <c r="FOO10" s="14"/>
      <c r="FOP10" s="14"/>
      <c r="FOQ10" s="14"/>
      <c r="FOR10" s="14"/>
      <c r="FOS10" s="14"/>
      <c r="FOT10" s="14"/>
      <c r="FOU10" s="14"/>
      <c r="FOV10" s="14"/>
      <c r="FOW10" s="14"/>
      <c r="FOX10" s="14"/>
      <c r="FOY10" s="14"/>
      <c r="FOZ10" s="14"/>
      <c r="FPA10" s="14"/>
      <c r="FPB10" s="14"/>
      <c r="FPC10" s="14"/>
      <c r="FPD10" s="14"/>
      <c r="FPE10" s="14"/>
      <c r="FPF10" s="14"/>
      <c r="FPG10" s="14"/>
      <c r="FPH10" s="14"/>
      <c r="FPI10" s="14"/>
      <c r="FPJ10" s="14"/>
      <c r="FPK10" s="14"/>
      <c r="FPL10" s="14"/>
      <c r="FPM10" s="14"/>
      <c r="FPN10" s="14"/>
      <c r="FPO10" s="14"/>
      <c r="FPP10" s="14"/>
      <c r="FPQ10" s="14"/>
      <c r="FPR10" s="14"/>
      <c r="FPS10" s="14"/>
      <c r="FPT10" s="14"/>
      <c r="FPU10" s="14"/>
      <c r="FPV10" s="14"/>
      <c r="FPW10" s="14"/>
      <c r="FPX10" s="14"/>
      <c r="FPY10" s="14"/>
      <c r="FPZ10" s="14"/>
      <c r="FQA10" s="14"/>
      <c r="FQB10" s="14"/>
      <c r="FQC10" s="14"/>
      <c r="FQD10" s="14"/>
      <c r="FQE10" s="14"/>
      <c r="FQF10" s="14"/>
      <c r="FQG10" s="14"/>
      <c r="FQH10" s="14"/>
      <c r="FQI10" s="14"/>
      <c r="FQJ10" s="14"/>
      <c r="FQK10" s="14"/>
      <c r="FQL10" s="14"/>
      <c r="FQM10" s="14"/>
      <c r="FQN10" s="14"/>
      <c r="FQO10" s="14"/>
      <c r="FQP10" s="14"/>
      <c r="FQQ10" s="14"/>
      <c r="FQR10" s="14"/>
      <c r="FQS10" s="14"/>
      <c r="FQT10" s="14"/>
      <c r="FQU10" s="14"/>
      <c r="FQV10" s="14"/>
      <c r="FQW10" s="14"/>
      <c r="FQX10" s="14"/>
      <c r="FQY10" s="14"/>
      <c r="FQZ10" s="14"/>
      <c r="FRA10" s="14"/>
      <c r="FRB10" s="14"/>
      <c r="FRC10" s="14"/>
      <c r="FRD10" s="14"/>
      <c r="FRE10" s="14"/>
      <c r="FRF10" s="14"/>
      <c r="FRG10" s="14"/>
      <c r="FRH10" s="14"/>
      <c r="FRI10" s="14"/>
      <c r="FRJ10" s="14"/>
      <c r="FRK10" s="14"/>
      <c r="FRL10" s="14"/>
      <c r="FRM10" s="14"/>
      <c r="FRN10" s="14"/>
      <c r="FRO10" s="14"/>
      <c r="FRP10" s="14"/>
      <c r="FRQ10" s="14"/>
      <c r="FRR10" s="14"/>
      <c r="FRS10" s="14"/>
      <c r="FRT10" s="14"/>
      <c r="FRU10" s="14"/>
      <c r="FRV10" s="14"/>
      <c r="FRW10" s="14"/>
      <c r="FRX10" s="14"/>
      <c r="FRY10" s="14"/>
      <c r="FRZ10" s="14"/>
      <c r="FSA10" s="14"/>
      <c r="FSB10" s="14"/>
      <c r="FSC10" s="14"/>
      <c r="FSD10" s="14"/>
      <c r="FSE10" s="14"/>
      <c r="FSF10" s="14"/>
      <c r="FSG10" s="14"/>
      <c r="FSH10" s="14"/>
      <c r="FSI10" s="14"/>
      <c r="FSJ10" s="14"/>
      <c r="FSK10" s="14"/>
      <c r="FSL10" s="14"/>
      <c r="FSM10" s="14"/>
      <c r="FSN10" s="14"/>
      <c r="FSO10" s="14"/>
      <c r="FSP10" s="14"/>
      <c r="FSQ10" s="14"/>
      <c r="FSR10" s="14"/>
      <c r="FSS10" s="14"/>
      <c r="FST10" s="14"/>
      <c r="FSU10" s="14"/>
      <c r="FSV10" s="14"/>
      <c r="FSW10" s="14"/>
      <c r="FSX10" s="14"/>
      <c r="FSY10" s="14"/>
      <c r="FSZ10" s="14"/>
      <c r="FTA10" s="14"/>
      <c r="FTB10" s="14"/>
      <c r="FTC10" s="14"/>
      <c r="FTD10" s="14"/>
      <c r="FTE10" s="14"/>
      <c r="FTF10" s="14"/>
      <c r="FTG10" s="14"/>
      <c r="FTH10" s="14"/>
      <c r="FTI10" s="14"/>
      <c r="FTJ10" s="14"/>
      <c r="FTK10" s="14"/>
      <c r="FTL10" s="14"/>
      <c r="FTM10" s="14"/>
      <c r="FTN10" s="14"/>
      <c r="FTO10" s="14"/>
      <c r="FTP10" s="14"/>
      <c r="FTQ10" s="14"/>
      <c r="FTR10" s="14"/>
      <c r="FTS10" s="14"/>
      <c r="FTT10" s="14"/>
      <c r="FTU10" s="14"/>
      <c r="FTV10" s="14"/>
      <c r="FTW10" s="14"/>
      <c r="FTX10" s="14"/>
      <c r="FTY10" s="14"/>
      <c r="FTZ10" s="14"/>
      <c r="FUA10" s="14"/>
      <c r="FUB10" s="14"/>
      <c r="FUC10" s="14"/>
      <c r="FUD10" s="14"/>
      <c r="FUE10" s="14"/>
      <c r="FUF10" s="14"/>
      <c r="FUG10" s="14"/>
      <c r="FUH10" s="14"/>
      <c r="FUI10" s="14"/>
      <c r="FUJ10" s="14"/>
      <c r="FUK10" s="14"/>
      <c r="FUL10" s="14"/>
      <c r="FUM10" s="14"/>
      <c r="FUN10" s="14"/>
      <c r="FUO10" s="14"/>
      <c r="FUP10" s="14"/>
      <c r="FUQ10" s="14"/>
      <c r="FUR10" s="14"/>
      <c r="FUS10" s="14"/>
      <c r="FUT10" s="14"/>
      <c r="FUU10" s="14"/>
      <c r="FUV10" s="14"/>
      <c r="FUW10" s="14"/>
      <c r="FUX10" s="14"/>
      <c r="FUY10" s="14"/>
      <c r="FUZ10" s="14"/>
      <c r="FVA10" s="14"/>
      <c r="FVB10" s="14"/>
      <c r="FVC10" s="14"/>
      <c r="FVD10" s="14"/>
      <c r="FVE10" s="14"/>
      <c r="FVF10" s="14"/>
      <c r="FVG10" s="14"/>
      <c r="FVH10" s="14"/>
      <c r="FVI10" s="14"/>
      <c r="FVJ10" s="14"/>
      <c r="FVK10" s="14"/>
      <c r="FVL10" s="14"/>
      <c r="FVM10" s="14"/>
      <c r="FVN10" s="14"/>
      <c r="FVO10" s="14"/>
      <c r="FVP10" s="14"/>
      <c r="FVQ10" s="14"/>
      <c r="FVR10" s="14"/>
      <c r="FVS10" s="14"/>
      <c r="FVT10" s="14"/>
      <c r="FVU10" s="14"/>
      <c r="FVV10" s="14"/>
      <c r="FVW10" s="14"/>
      <c r="FVX10" s="14"/>
      <c r="FVY10" s="14"/>
      <c r="FVZ10" s="14"/>
      <c r="FWA10" s="14"/>
      <c r="FWB10" s="14"/>
      <c r="FWC10" s="14"/>
      <c r="FWD10" s="14"/>
      <c r="FWE10" s="14"/>
      <c r="FWF10" s="14"/>
      <c r="FWG10" s="14"/>
      <c r="FWH10" s="14"/>
      <c r="FWI10" s="14"/>
      <c r="FWJ10" s="14"/>
      <c r="FWK10" s="14"/>
      <c r="FWL10" s="14"/>
      <c r="FWM10" s="14"/>
      <c r="FWN10" s="14"/>
      <c r="FWO10" s="14"/>
      <c r="FWP10" s="14"/>
      <c r="FWQ10" s="14"/>
      <c r="FWR10" s="14"/>
      <c r="FWS10" s="14"/>
      <c r="FWT10" s="14"/>
      <c r="FWU10" s="14"/>
      <c r="FWV10" s="14"/>
      <c r="FWW10" s="14"/>
      <c r="FWX10" s="14"/>
      <c r="FWY10" s="14"/>
      <c r="FWZ10" s="14"/>
      <c r="FXA10" s="14"/>
      <c r="FXB10" s="14"/>
      <c r="FXC10" s="14"/>
      <c r="FXD10" s="14"/>
      <c r="FXE10" s="14"/>
      <c r="FXF10" s="14"/>
      <c r="FXG10" s="14"/>
      <c r="FXH10" s="14"/>
      <c r="FXI10" s="14"/>
      <c r="FXJ10" s="14"/>
      <c r="FXK10" s="14"/>
      <c r="FXL10" s="14"/>
      <c r="FXM10" s="14"/>
      <c r="FXN10" s="14"/>
      <c r="FXO10" s="14"/>
      <c r="FXP10" s="14"/>
      <c r="FXQ10" s="14"/>
      <c r="FXR10" s="14"/>
      <c r="FXS10" s="14"/>
      <c r="FXT10" s="14"/>
      <c r="FXU10" s="14"/>
      <c r="FXV10" s="14"/>
      <c r="FXW10" s="14"/>
      <c r="FXX10" s="14"/>
      <c r="FXY10" s="14"/>
      <c r="FXZ10" s="14"/>
      <c r="FYA10" s="14"/>
      <c r="FYB10" s="14"/>
      <c r="FYC10" s="14"/>
      <c r="FYD10" s="14"/>
      <c r="FYE10" s="14"/>
      <c r="FYF10" s="14"/>
      <c r="FYG10" s="14"/>
      <c r="FYH10" s="14"/>
      <c r="FYI10" s="14"/>
      <c r="FYJ10" s="14"/>
      <c r="FYK10" s="14"/>
      <c r="FYL10" s="14"/>
      <c r="FYM10" s="14"/>
      <c r="FYN10" s="14"/>
      <c r="FYO10" s="14"/>
      <c r="FYP10" s="14"/>
      <c r="FYQ10" s="14"/>
      <c r="FYR10" s="14"/>
      <c r="FYS10" s="14"/>
      <c r="FYT10" s="14"/>
      <c r="FYU10" s="14"/>
      <c r="FYV10" s="14"/>
      <c r="FYW10" s="14"/>
      <c r="FYX10" s="14"/>
      <c r="FYY10" s="14"/>
      <c r="FYZ10" s="14"/>
      <c r="FZA10" s="14"/>
      <c r="FZB10" s="14"/>
      <c r="FZC10" s="14"/>
      <c r="FZD10" s="14"/>
      <c r="FZE10" s="14"/>
      <c r="FZF10" s="14"/>
      <c r="FZG10" s="14"/>
      <c r="FZH10" s="14"/>
      <c r="FZI10" s="14"/>
      <c r="FZJ10" s="14"/>
      <c r="FZK10" s="14"/>
      <c r="FZL10" s="14"/>
      <c r="FZM10" s="14"/>
      <c r="FZN10" s="14"/>
      <c r="FZO10" s="14"/>
      <c r="FZP10" s="14"/>
      <c r="FZQ10" s="14"/>
      <c r="FZR10" s="14"/>
      <c r="FZS10" s="14"/>
      <c r="FZT10" s="14"/>
      <c r="FZU10" s="14"/>
      <c r="FZV10" s="14"/>
      <c r="FZW10" s="14"/>
      <c r="FZX10" s="14"/>
      <c r="FZY10" s="14"/>
      <c r="FZZ10" s="14"/>
      <c r="GAA10" s="14"/>
      <c r="GAB10" s="14"/>
      <c r="GAC10" s="14"/>
      <c r="GAD10" s="14"/>
      <c r="GAE10" s="14"/>
      <c r="GAF10" s="14"/>
      <c r="GAG10" s="14"/>
      <c r="GAH10" s="14"/>
      <c r="GAI10" s="14"/>
      <c r="GAJ10" s="14"/>
      <c r="GAK10" s="14"/>
      <c r="GAL10" s="14"/>
      <c r="GAM10" s="14"/>
      <c r="GAN10" s="14"/>
      <c r="GAO10" s="14"/>
      <c r="GAP10" s="14"/>
      <c r="GAQ10" s="14"/>
      <c r="GAR10" s="14"/>
      <c r="GAS10" s="14"/>
      <c r="GAT10" s="14"/>
      <c r="GAU10" s="14"/>
      <c r="GAV10" s="14"/>
      <c r="GAW10" s="14"/>
      <c r="GAX10" s="14"/>
      <c r="GAY10" s="14"/>
      <c r="GAZ10" s="14"/>
      <c r="GBA10" s="14"/>
      <c r="GBB10" s="14"/>
      <c r="GBC10" s="14"/>
      <c r="GBD10" s="14"/>
      <c r="GBE10" s="14"/>
      <c r="GBF10" s="14"/>
      <c r="GBG10" s="14"/>
      <c r="GBH10" s="14"/>
      <c r="GBI10" s="14"/>
      <c r="GBJ10" s="14"/>
      <c r="GBK10" s="14"/>
      <c r="GBL10" s="14"/>
      <c r="GBM10" s="14"/>
      <c r="GBN10" s="14"/>
      <c r="GBO10" s="14"/>
      <c r="GBP10" s="14"/>
      <c r="GBQ10" s="14"/>
      <c r="GBR10" s="14"/>
      <c r="GBS10" s="14"/>
      <c r="GBT10" s="14"/>
      <c r="GBU10" s="14"/>
      <c r="GBV10" s="14"/>
      <c r="GBW10" s="14"/>
      <c r="GBX10" s="14"/>
      <c r="GBY10" s="14"/>
      <c r="GBZ10" s="14"/>
      <c r="GCA10" s="14"/>
      <c r="GCB10" s="14"/>
      <c r="GCC10" s="14"/>
      <c r="GCD10" s="14"/>
      <c r="GCE10" s="14"/>
      <c r="GCF10" s="14"/>
      <c r="GCG10" s="14"/>
      <c r="GCH10" s="14"/>
      <c r="GCI10" s="14"/>
      <c r="GCJ10" s="14"/>
      <c r="GCK10" s="14"/>
      <c r="GCL10" s="14"/>
      <c r="GCM10" s="14"/>
      <c r="GCN10" s="14"/>
      <c r="GCO10" s="14"/>
      <c r="GCP10" s="14"/>
      <c r="GCQ10" s="14"/>
      <c r="GCR10" s="14"/>
      <c r="GCS10" s="14"/>
      <c r="GCT10" s="14"/>
      <c r="GCU10" s="14"/>
      <c r="GCV10" s="14"/>
      <c r="GCW10" s="14"/>
      <c r="GCX10" s="14"/>
      <c r="GCY10" s="14"/>
      <c r="GCZ10" s="14"/>
      <c r="GDA10" s="14"/>
      <c r="GDB10" s="14"/>
      <c r="GDC10" s="14"/>
      <c r="GDD10" s="14"/>
      <c r="GDE10" s="14"/>
      <c r="GDF10" s="14"/>
      <c r="GDG10" s="14"/>
      <c r="GDH10" s="14"/>
      <c r="GDI10" s="14"/>
      <c r="GDJ10" s="14"/>
      <c r="GDK10" s="14"/>
      <c r="GDL10" s="14"/>
      <c r="GDM10" s="14"/>
      <c r="GDN10" s="14"/>
      <c r="GDO10" s="14"/>
      <c r="GDP10" s="14"/>
      <c r="GDQ10" s="14"/>
      <c r="GDR10" s="14"/>
      <c r="GDS10" s="14"/>
      <c r="GDT10" s="14"/>
      <c r="GDU10" s="14"/>
      <c r="GDV10" s="14"/>
      <c r="GDW10" s="14"/>
      <c r="GDX10" s="14"/>
      <c r="GDY10" s="14"/>
      <c r="GDZ10" s="14"/>
      <c r="GEA10" s="14"/>
      <c r="GEB10" s="14"/>
      <c r="GEC10" s="14"/>
      <c r="GED10" s="14"/>
      <c r="GEE10" s="14"/>
      <c r="GEF10" s="14"/>
      <c r="GEG10" s="14"/>
      <c r="GEH10" s="14"/>
      <c r="GEI10" s="14"/>
      <c r="GEJ10" s="14"/>
      <c r="GEK10" s="14"/>
      <c r="GEL10" s="14"/>
      <c r="GEM10" s="14"/>
      <c r="GEN10" s="14"/>
      <c r="GEO10" s="14"/>
      <c r="GEP10" s="14"/>
      <c r="GEQ10" s="14"/>
      <c r="GER10" s="14"/>
      <c r="GES10" s="14"/>
      <c r="GET10" s="14"/>
      <c r="GEU10" s="14"/>
      <c r="GEV10" s="14"/>
      <c r="GEW10" s="14"/>
      <c r="GEX10" s="14"/>
      <c r="GEY10" s="14"/>
      <c r="GEZ10" s="14"/>
      <c r="GFA10" s="14"/>
      <c r="GFB10" s="14"/>
      <c r="GFC10" s="14"/>
      <c r="GFD10" s="14"/>
      <c r="GFE10" s="14"/>
      <c r="GFF10" s="14"/>
      <c r="GFG10" s="14"/>
      <c r="GFH10" s="14"/>
      <c r="GFI10" s="14"/>
      <c r="GFJ10" s="14"/>
      <c r="GFK10" s="14"/>
      <c r="GFL10" s="14"/>
      <c r="GFM10" s="14"/>
      <c r="GFN10" s="14"/>
      <c r="GFO10" s="14"/>
      <c r="GFP10" s="14"/>
      <c r="GFQ10" s="14"/>
      <c r="GFR10" s="14"/>
      <c r="GFS10" s="14"/>
      <c r="GFT10" s="14"/>
      <c r="GFU10" s="14"/>
      <c r="GFV10" s="14"/>
      <c r="GFW10" s="14"/>
      <c r="GFX10" s="14"/>
      <c r="GFY10" s="14"/>
      <c r="GFZ10" s="14"/>
      <c r="GGA10" s="14"/>
      <c r="GGB10" s="14"/>
      <c r="GGC10" s="14"/>
      <c r="GGD10" s="14"/>
      <c r="GGE10" s="14"/>
      <c r="GGF10" s="14"/>
      <c r="GGG10" s="14"/>
      <c r="GGH10" s="14"/>
      <c r="GGI10" s="14"/>
      <c r="GGJ10" s="14"/>
      <c r="GGK10" s="14"/>
      <c r="GGL10" s="14"/>
      <c r="GGM10" s="14"/>
      <c r="GGN10" s="14"/>
      <c r="GGO10" s="14"/>
      <c r="GGP10" s="14"/>
      <c r="GGQ10" s="14"/>
      <c r="GGR10" s="14"/>
      <c r="GGS10" s="14"/>
      <c r="GGT10" s="14"/>
      <c r="GGU10" s="14"/>
      <c r="GGV10" s="14"/>
      <c r="GGW10" s="14"/>
      <c r="GGX10" s="14"/>
      <c r="GGY10" s="14"/>
      <c r="GGZ10" s="14"/>
      <c r="GHA10" s="14"/>
      <c r="GHB10" s="14"/>
      <c r="GHC10" s="14"/>
      <c r="GHD10" s="14"/>
      <c r="GHE10" s="14"/>
      <c r="GHF10" s="14"/>
      <c r="GHG10" s="14"/>
      <c r="GHH10" s="14"/>
      <c r="GHI10" s="14"/>
      <c r="GHJ10" s="14"/>
      <c r="GHK10" s="14"/>
      <c r="GHL10" s="14"/>
      <c r="GHM10" s="14"/>
      <c r="GHN10" s="14"/>
      <c r="GHO10" s="14"/>
      <c r="GHP10" s="14"/>
      <c r="GHQ10" s="14"/>
      <c r="GHR10" s="14"/>
      <c r="GHS10" s="14"/>
      <c r="GHT10" s="14"/>
      <c r="GHU10" s="14"/>
      <c r="GHV10" s="14"/>
      <c r="GHW10" s="14"/>
      <c r="GHX10" s="14"/>
      <c r="GHY10" s="14"/>
      <c r="GHZ10" s="14"/>
      <c r="GIA10" s="14"/>
      <c r="GIB10" s="14"/>
      <c r="GIC10" s="14"/>
      <c r="GID10" s="14"/>
      <c r="GIE10" s="14"/>
      <c r="GIF10" s="14"/>
      <c r="GIG10" s="14"/>
      <c r="GIH10" s="14"/>
      <c r="GII10" s="14"/>
      <c r="GIJ10" s="14"/>
      <c r="GIK10" s="14"/>
      <c r="GIL10" s="14"/>
      <c r="GIM10" s="14"/>
      <c r="GIN10" s="14"/>
      <c r="GIO10" s="14"/>
      <c r="GIP10" s="14"/>
      <c r="GIQ10" s="14"/>
      <c r="GIR10" s="14"/>
      <c r="GIS10" s="14"/>
      <c r="GIT10" s="14"/>
      <c r="GIU10" s="14"/>
      <c r="GIV10" s="14"/>
      <c r="GIW10" s="14"/>
      <c r="GIX10" s="14"/>
      <c r="GIY10" s="14"/>
      <c r="GIZ10" s="14"/>
      <c r="GJA10" s="14"/>
      <c r="GJB10" s="14"/>
      <c r="GJC10" s="14"/>
      <c r="GJD10" s="14"/>
      <c r="GJE10" s="14"/>
      <c r="GJF10" s="14"/>
      <c r="GJG10" s="14"/>
      <c r="GJH10" s="14"/>
      <c r="GJI10" s="14"/>
      <c r="GJJ10" s="14"/>
      <c r="GJK10" s="14"/>
      <c r="GJL10" s="14"/>
      <c r="GJM10" s="14"/>
      <c r="GJN10" s="14"/>
      <c r="GJO10" s="14"/>
      <c r="GJP10" s="14"/>
      <c r="GJQ10" s="14"/>
      <c r="GJR10" s="14"/>
      <c r="GJS10" s="14"/>
      <c r="GJT10" s="14"/>
      <c r="GJU10" s="14"/>
      <c r="GJV10" s="14"/>
      <c r="GJW10" s="14"/>
      <c r="GJX10" s="14"/>
      <c r="GJY10" s="14"/>
      <c r="GJZ10" s="14"/>
      <c r="GKA10" s="14"/>
      <c r="GKB10" s="14"/>
      <c r="GKC10" s="14"/>
      <c r="GKD10" s="14"/>
      <c r="GKE10" s="14"/>
      <c r="GKF10" s="14"/>
      <c r="GKG10" s="14"/>
      <c r="GKH10" s="14"/>
      <c r="GKI10" s="14"/>
      <c r="GKJ10" s="14"/>
      <c r="GKK10" s="14"/>
      <c r="GKL10" s="14"/>
      <c r="GKM10" s="14"/>
      <c r="GKN10" s="14"/>
      <c r="GKO10" s="14"/>
      <c r="GKP10" s="14"/>
      <c r="GKQ10" s="14"/>
      <c r="GKR10" s="14"/>
      <c r="GKS10" s="14"/>
      <c r="GKT10" s="14"/>
      <c r="GKU10" s="14"/>
      <c r="GKV10" s="14"/>
      <c r="GKW10" s="14"/>
      <c r="GKX10" s="14"/>
      <c r="GKY10" s="14"/>
      <c r="GKZ10" s="14"/>
      <c r="GLA10" s="14"/>
      <c r="GLB10" s="14"/>
      <c r="GLC10" s="14"/>
      <c r="GLD10" s="14"/>
      <c r="GLE10" s="14"/>
      <c r="GLF10" s="14"/>
      <c r="GLG10" s="14"/>
      <c r="GLH10" s="14"/>
      <c r="GLI10" s="14"/>
      <c r="GLJ10" s="14"/>
      <c r="GLK10" s="14"/>
      <c r="GLL10" s="14"/>
      <c r="GLM10" s="14"/>
      <c r="GLN10" s="14"/>
      <c r="GLO10" s="14"/>
      <c r="GLP10" s="14"/>
      <c r="GLQ10" s="14"/>
      <c r="GLR10" s="14"/>
      <c r="GLS10" s="14"/>
      <c r="GLT10" s="14"/>
      <c r="GLU10" s="14"/>
      <c r="GLV10" s="14"/>
      <c r="GLW10" s="14"/>
      <c r="GLX10" s="14"/>
      <c r="GLY10" s="14"/>
      <c r="GLZ10" s="14"/>
      <c r="GMA10" s="14"/>
      <c r="GMB10" s="14"/>
      <c r="GMC10" s="14"/>
      <c r="GMD10" s="14"/>
      <c r="GME10" s="14"/>
      <c r="GMF10" s="14"/>
      <c r="GMG10" s="14"/>
      <c r="GMH10" s="14"/>
      <c r="GMI10" s="14"/>
      <c r="GMJ10" s="14"/>
      <c r="GMK10" s="14"/>
      <c r="GML10" s="14"/>
      <c r="GMM10" s="14"/>
      <c r="GMN10" s="14"/>
      <c r="GMO10" s="14"/>
      <c r="GMP10" s="14"/>
      <c r="GMQ10" s="14"/>
      <c r="GMR10" s="14"/>
      <c r="GMS10" s="14"/>
      <c r="GMT10" s="14"/>
      <c r="GMU10" s="14"/>
      <c r="GMV10" s="14"/>
      <c r="GMW10" s="14"/>
      <c r="GMX10" s="14"/>
      <c r="GMY10" s="14"/>
      <c r="GMZ10" s="14"/>
      <c r="GNA10" s="14"/>
      <c r="GNB10" s="14"/>
      <c r="GNC10" s="14"/>
      <c r="GND10" s="14"/>
      <c r="GNE10" s="14"/>
      <c r="GNF10" s="14"/>
      <c r="GNG10" s="14"/>
      <c r="GNH10" s="14"/>
      <c r="GNI10" s="14"/>
      <c r="GNJ10" s="14"/>
      <c r="GNK10" s="14"/>
      <c r="GNL10" s="14"/>
      <c r="GNM10" s="14"/>
      <c r="GNN10" s="14"/>
      <c r="GNO10" s="14"/>
      <c r="GNP10" s="14"/>
      <c r="GNQ10" s="14"/>
      <c r="GNR10" s="14"/>
      <c r="GNS10" s="14"/>
      <c r="GNT10" s="14"/>
      <c r="GNU10" s="14"/>
      <c r="GNV10" s="14"/>
      <c r="GNW10" s="14"/>
      <c r="GNX10" s="14"/>
      <c r="GNY10" s="14"/>
      <c r="GNZ10" s="14"/>
      <c r="GOA10" s="14"/>
      <c r="GOB10" s="14"/>
      <c r="GOC10" s="14"/>
      <c r="GOD10" s="14"/>
      <c r="GOE10" s="14"/>
      <c r="GOF10" s="14"/>
      <c r="GOG10" s="14"/>
      <c r="GOH10" s="14"/>
      <c r="GOI10" s="14"/>
      <c r="GOJ10" s="14"/>
      <c r="GOK10" s="14"/>
      <c r="GOL10" s="14"/>
      <c r="GOM10" s="14"/>
      <c r="GON10" s="14"/>
      <c r="GOO10" s="14"/>
      <c r="GOP10" s="14"/>
      <c r="GOQ10" s="14"/>
      <c r="GOR10" s="14"/>
      <c r="GOS10" s="14"/>
      <c r="GOT10" s="14"/>
      <c r="GOU10" s="14"/>
      <c r="GOV10" s="14"/>
      <c r="GOW10" s="14"/>
      <c r="GOX10" s="14"/>
      <c r="GOY10" s="14"/>
      <c r="GOZ10" s="14"/>
      <c r="GPA10" s="14"/>
      <c r="GPB10" s="14"/>
      <c r="GPC10" s="14"/>
      <c r="GPD10" s="14"/>
      <c r="GPE10" s="14"/>
      <c r="GPF10" s="14"/>
      <c r="GPG10" s="14"/>
      <c r="GPH10" s="14"/>
      <c r="GPI10" s="14"/>
      <c r="GPJ10" s="14"/>
      <c r="GPK10" s="14"/>
      <c r="GPL10" s="14"/>
      <c r="GPM10" s="14"/>
      <c r="GPN10" s="14"/>
      <c r="GPO10" s="14"/>
      <c r="GPP10" s="14"/>
      <c r="GPQ10" s="14"/>
      <c r="GPR10" s="14"/>
      <c r="GPS10" s="14"/>
      <c r="GPT10" s="14"/>
      <c r="GPU10" s="14"/>
      <c r="GPV10" s="14"/>
      <c r="GPW10" s="14"/>
      <c r="GPX10" s="14"/>
      <c r="GPY10" s="14"/>
      <c r="GPZ10" s="14"/>
      <c r="GQA10" s="14"/>
      <c r="GQB10" s="14"/>
      <c r="GQC10" s="14"/>
      <c r="GQD10" s="14"/>
      <c r="GQE10" s="14"/>
      <c r="GQF10" s="14"/>
      <c r="GQG10" s="14"/>
      <c r="GQH10" s="14"/>
      <c r="GQI10" s="14"/>
      <c r="GQJ10" s="14"/>
      <c r="GQK10" s="14"/>
      <c r="GQL10" s="14"/>
      <c r="GQM10" s="14"/>
      <c r="GQN10" s="14"/>
      <c r="GQO10" s="14"/>
      <c r="GQP10" s="14"/>
      <c r="GQQ10" s="14"/>
      <c r="GQR10" s="14"/>
      <c r="GQS10" s="14"/>
      <c r="GQT10" s="14"/>
      <c r="GQU10" s="14"/>
      <c r="GQV10" s="14"/>
      <c r="GQW10" s="14"/>
      <c r="GQX10" s="14"/>
      <c r="GQY10" s="14"/>
      <c r="GQZ10" s="14"/>
      <c r="GRA10" s="14"/>
      <c r="GRB10" s="14"/>
      <c r="GRC10" s="14"/>
      <c r="GRD10" s="14"/>
      <c r="GRE10" s="14"/>
      <c r="GRF10" s="14"/>
      <c r="GRG10" s="14"/>
      <c r="GRH10" s="14"/>
      <c r="GRI10" s="14"/>
      <c r="GRJ10" s="14"/>
      <c r="GRK10" s="14"/>
      <c r="GRL10" s="14"/>
      <c r="GRM10" s="14"/>
      <c r="GRN10" s="14"/>
      <c r="GRO10" s="14"/>
      <c r="GRP10" s="14"/>
      <c r="GRQ10" s="14"/>
      <c r="GRR10" s="14"/>
      <c r="GRS10" s="14"/>
      <c r="GRT10" s="14"/>
      <c r="GRU10" s="14"/>
      <c r="GRV10" s="14"/>
      <c r="GRW10" s="14"/>
      <c r="GRX10" s="14"/>
      <c r="GRY10" s="14"/>
      <c r="GRZ10" s="14"/>
      <c r="GSA10" s="14"/>
      <c r="GSB10" s="14"/>
      <c r="GSC10" s="14"/>
      <c r="GSD10" s="14"/>
      <c r="GSE10" s="14"/>
      <c r="GSF10" s="14"/>
      <c r="GSG10" s="14"/>
      <c r="GSH10" s="14"/>
      <c r="GSI10" s="14"/>
      <c r="GSJ10" s="14"/>
      <c r="GSK10" s="14"/>
      <c r="GSL10" s="14"/>
      <c r="GSM10" s="14"/>
      <c r="GSN10" s="14"/>
      <c r="GSO10" s="14"/>
      <c r="GSP10" s="14"/>
      <c r="GSQ10" s="14"/>
      <c r="GSR10" s="14"/>
      <c r="GSS10" s="14"/>
      <c r="GST10" s="14"/>
      <c r="GSU10" s="14"/>
      <c r="GSV10" s="14"/>
      <c r="GSW10" s="14"/>
      <c r="GSX10" s="14"/>
      <c r="GSY10" s="14"/>
      <c r="GSZ10" s="14"/>
      <c r="GTA10" s="14"/>
      <c r="GTB10" s="14"/>
      <c r="GTC10" s="14"/>
      <c r="GTD10" s="14"/>
      <c r="GTE10" s="14"/>
      <c r="GTF10" s="14"/>
      <c r="GTG10" s="14"/>
      <c r="GTH10" s="14"/>
      <c r="GTI10" s="14"/>
      <c r="GTJ10" s="14"/>
      <c r="GTK10" s="14"/>
      <c r="GTL10" s="14"/>
      <c r="GTM10" s="14"/>
      <c r="GTN10" s="14"/>
      <c r="GTO10" s="14"/>
      <c r="GTP10" s="14"/>
      <c r="GTQ10" s="14"/>
      <c r="GTR10" s="14"/>
      <c r="GTS10" s="14"/>
      <c r="GTT10" s="14"/>
      <c r="GTU10" s="14"/>
      <c r="GTV10" s="14"/>
      <c r="GTW10" s="14"/>
      <c r="GTX10" s="14"/>
      <c r="GTY10" s="14"/>
      <c r="GTZ10" s="14"/>
      <c r="GUA10" s="14"/>
      <c r="GUB10" s="14"/>
      <c r="GUC10" s="14"/>
      <c r="GUD10" s="14"/>
      <c r="GUE10" s="14"/>
      <c r="GUF10" s="14"/>
      <c r="GUG10" s="14"/>
      <c r="GUH10" s="14"/>
      <c r="GUI10" s="14"/>
      <c r="GUJ10" s="14"/>
      <c r="GUK10" s="14"/>
      <c r="GUL10" s="14"/>
      <c r="GUM10" s="14"/>
      <c r="GUN10" s="14"/>
      <c r="GUO10" s="14"/>
      <c r="GUP10" s="14"/>
      <c r="GUQ10" s="14"/>
      <c r="GUR10" s="14"/>
      <c r="GUS10" s="14"/>
      <c r="GUT10" s="14"/>
      <c r="GUU10" s="14"/>
      <c r="GUV10" s="14"/>
      <c r="GUW10" s="14"/>
      <c r="GUX10" s="14"/>
      <c r="GUY10" s="14"/>
      <c r="GUZ10" s="14"/>
      <c r="GVA10" s="14"/>
      <c r="GVB10" s="14"/>
      <c r="GVC10" s="14"/>
      <c r="GVD10" s="14"/>
      <c r="GVE10" s="14"/>
      <c r="GVF10" s="14"/>
      <c r="GVG10" s="14"/>
      <c r="GVH10" s="14"/>
      <c r="GVI10" s="14"/>
      <c r="GVJ10" s="14"/>
      <c r="GVK10" s="14"/>
      <c r="GVL10" s="14"/>
      <c r="GVM10" s="14"/>
      <c r="GVN10" s="14"/>
      <c r="GVO10" s="14"/>
      <c r="GVP10" s="14"/>
      <c r="GVQ10" s="14"/>
      <c r="GVR10" s="14"/>
      <c r="GVS10" s="14"/>
      <c r="GVT10" s="14"/>
      <c r="GVU10" s="14"/>
      <c r="GVV10" s="14"/>
      <c r="GVW10" s="14"/>
      <c r="GVX10" s="14"/>
      <c r="GVY10" s="14"/>
      <c r="GVZ10" s="14"/>
      <c r="GWA10" s="14"/>
      <c r="GWB10" s="14"/>
      <c r="GWC10" s="14"/>
      <c r="GWD10" s="14"/>
      <c r="GWE10" s="14"/>
      <c r="GWF10" s="14"/>
      <c r="GWG10" s="14"/>
      <c r="GWH10" s="14"/>
      <c r="GWI10" s="14"/>
      <c r="GWJ10" s="14"/>
      <c r="GWK10" s="14"/>
      <c r="GWL10" s="14"/>
      <c r="GWM10" s="14"/>
      <c r="GWN10" s="14"/>
      <c r="GWO10" s="14"/>
      <c r="GWP10" s="14"/>
      <c r="GWQ10" s="14"/>
      <c r="GWR10" s="14"/>
      <c r="GWS10" s="14"/>
      <c r="GWT10" s="14"/>
      <c r="GWU10" s="14"/>
      <c r="GWV10" s="14"/>
      <c r="GWW10" s="14"/>
      <c r="GWX10" s="14"/>
      <c r="GWY10" s="14"/>
      <c r="GWZ10" s="14"/>
      <c r="GXA10" s="14"/>
      <c r="GXB10" s="14"/>
      <c r="GXC10" s="14"/>
      <c r="GXD10" s="14"/>
      <c r="GXE10" s="14"/>
      <c r="GXF10" s="14"/>
      <c r="GXG10" s="14"/>
      <c r="GXH10" s="14"/>
      <c r="GXI10" s="14"/>
      <c r="GXJ10" s="14"/>
      <c r="GXK10" s="14"/>
      <c r="GXL10" s="14"/>
      <c r="GXM10" s="14"/>
      <c r="GXN10" s="14"/>
      <c r="GXO10" s="14"/>
      <c r="GXP10" s="14"/>
      <c r="GXQ10" s="14"/>
      <c r="GXR10" s="14"/>
      <c r="GXS10" s="14"/>
      <c r="GXT10" s="14"/>
      <c r="GXU10" s="14"/>
      <c r="GXV10" s="14"/>
      <c r="GXW10" s="14"/>
      <c r="GXX10" s="14"/>
      <c r="GXY10" s="14"/>
      <c r="GXZ10" s="14"/>
      <c r="GYA10" s="14"/>
      <c r="GYB10" s="14"/>
      <c r="GYC10" s="14"/>
      <c r="GYD10" s="14"/>
      <c r="GYE10" s="14"/>
      <c r="GYF10" s="14"/>
      <c r="GYG10" s="14"/>
      <c r="GYH10" s="14"/>
      <c r="GYI10" s="14"/>
      <c r="GYJ10" s="14"/>
      <c r="GYK10" s="14"/>
      <c r="GYL10" s="14"/>
      <c r="GYM10" s="14"/>
      <c r="GYN10" s="14"/>
      <c r="GYO10" s="14"/>
      <c r="GYP10" s="14"/>
      <c r="GYQ10" s="14"/>
      <c r="GYR10" s="14"/>
      <c r="GYS10" s="14"/>
      <c r="GYT10" s="14"/>
      <c r="GYU10" s="14"/>
      <c r="GYV10" s="14"/>
      <c r="GYW10" s="14"/>
      <c r="GYX10" s="14"/>
      <c r="GYY10" s="14"/>
      <c r="GYZ10" s="14"/>
      <c r="GZA10" s="14"/>
      <c r="GZB10" s="14"/>
      <c r="GZC10" s="14"/>
      <c r="GZD10" s="14"/>
      <c r="GZE10" s="14"/>
      <c r="GZF10" s="14"/>
      <c r="GZG10" s="14"/>
      <c r="GZH10" s="14"/>
      <c r="GZI10" s="14"/>
      <c r="GZJ10" s="14"/>
      <c r="GZK10" s="14"/>
      <c r="GZL10" s="14"/>
      <c r="GZM10" s="14"/>
      <c r="GZN10" s="14"/>
      <c r="GZO10" s="14"/>
      <c r="GZP10" s="14"/>
      <c r="GZQ10" s="14"/>
      <c r="GZR10" s="14"/>
      <c r="GZS10" s="14"/>
      <c r="GZT10" s="14"/>
      <c r="GZU10" s="14"/>
      <c r="GZV10" s="14"/>
      <c r="GZW10" s="14"/>
      <c r="GZX10" s="14"/>
      <c r="GZY10" s="14"/>
      <c r="GZZ10" s="14"/>
      <c r="HAA10" s="14"/>
      <c r="HAB10" s="14"/>
      <c r="HAC10" s="14"/>
      <c r="HAD10" s="14"/>
      <c r="HAE10" s="14"/>
      <c r="HAF10" s="14"/>
      <c r="HAG10" s="14"/>
      <c r="HAH10" s="14"/>
      <c r="HAI10" s="14"/>
      <c r="HAJ10" s="14"/>
      <c r="HAK10" s="14"/>
      <c r="HAL10" s="14"/>
      <c r="HAM10" s="14"/>
      <c r="HAN10" s="14"/>
      <c r="HAO10" s="14"/>
      <c r="HAP10" s="14"/>
      <c r="HAQ10" s="14"/>
      <c r="HAR10" s="14"/>
      <c r="HAS10" s="14"/>
      <c r="HAT10" s="14"/>
      <c r="HAU10" s="14"/>
      <c r="HAV10" s="14"/>
      <c r="HAW10" s="14"/>
      <c r="HAX10" s="14"/>
      <c r="HAY10" s="14"/>
      <c r="HAZ10" s="14"/>
      <c r="HBA10" s="14"/>
      <c r="HBB10" s="14"/>
      <c r="HBC10" s="14"/>
      <c r="HBD10" s="14"/>
      <c r="HBE10" s="14"/>
      <c r="HBF10" s="14"/>
      <c r="HBG10" s="14"/>
      <c r="HBH10" s="14"/>
      <c r="HBI10" s="14"/>
      <c r="HBJ10" s="14"/>
      <c r="HBK10" s="14"/>
      <c r="HBL10" s="14"/>
      <c r="HBM10" s="14"/>
      <c r="HBN10" s="14"/>
      <c r="HBO10" s="14"/>
      <c r="HBP10" s="14"/>
      <c r="HBQ10" s="14"/>
      <c r="HBR10" s="14"/>
      <c r="HBS10" s="14"/>
      <c r="HBT10" s="14"/>
      <c r="HBU10" s="14"/>
      <c r="HBV10" s="14"/>
      <c r="HBW10" s="14"/>
      <c r="HBX10" s="14"/>
      <c r="HBY10" s="14"/>
      <c r="HBZ10" s="14"/>
      <c r="HCA10" s="14"/>
      <c r="HCB10" s="14"/>
      <c r="HCC10" s="14"/>
      <c r="HCD10" s="14"/>
      <c r="HCE10" s="14"/>
      <c r="HCF10" s="14"/>
      <c r="HCG10" s="14"/>
      <c r="HCH10" s="14"/>
      <c r="HCI10" s="14"/>
      <c r="HCJ10" s="14"/>
      <c r="HCK10" s="14"/>
      <c r="HCL10" s="14"/>
      <c r="HCM10" s="14"/>
      <c r="HCN10" s="14"/>
      <c r="HCO10" s="14"/>
      <c r="HCP10" s="14"/>
      <c r="HCQ10" s="14"/>
      <c r="HCR10" s="14"/>
      <c r="HCS10" s="14"/>
      <c r="HCT10" s="14"/>
      <c r="HCU10" s="14"/>
      <c r="HCV10" s="14"/>
      <c r="HCW10" s="14"/>
      <c r="HCX10" s="14"/>
      <c r="HCY10" s="14"/>
      <c r="HCZ10" s="14"/>
      <c r="HDA10" s="14"/>
      <c r="HDB10" s="14"/>
      <c r="HDC10" s="14"/>
      <c r="HDD10" s="14"/>
      <c r="HDE10" s="14"/>
      <c r="HDF10" s="14"/>
      <c r="HDG10" s="14"/>
      <c r="HDH10" s="14"/>
      <c r="HDI10" s="14"/>
      <c r="HDJ10" s="14"/>
      <c r="HDK10" s="14"/>
      <c r="HDL10" s="14"/>
      <c r="HDM10" s="14"/>
      <c r="HDN10" s="14"/>
      <c r="HDO10" s="14"/>
      <c r="HDP10" s="14"/>
      <c r="HDQ10" s="14"/>
      <c r="HDR10" s="14"/>
      <c r="HDS10" s="14"/>
      <c r="HDT10" s="14"/>
      <c r="HDU10" s="14"/>
      <c r="HDV10" s="14"/>
      <c r="HDW10" s="14"/>
      <c r="HDX10" s="14"/>
      <c r="HDY10" s="14"/>
      <c r="HDZ10" s="14"/>
      <c r="HEA10" s="14"/>
      <c r="HEB10" s="14"/>
      <c r="HEC10" s="14"/>
      <c r="HED10" s="14"/>
      <c r="HEE10" s="14"/>
      <c r="HEF10" s="14"/>
      <c r="HEG10" s="14"/>
      <c r="HEH10" s="14"/>
      <c r="HEI10" s="14"/>
      <c r="HEJ10" s="14"/>
      <c r="HEK10" s="14"/>
      <c r="HEL10" s="14"/>
      <c r="HEM10" s="14"/>
      <c r="HEN10" s="14"/>
      <c r="HEO10" s="14"/>
      <c r="HEP10" s="14"/>
      <c r="HEQ10" s="14"/>
      <c r="HER10" s="14"/>
      <c r="HES10" s="14"/>
      <c r="HET10" s="14"/>
      <c r="HEU10" s="14"/>
      <c r="HEV10" s="14"/>
      <c r="HEW10" s="14"/>
      <c r="HEX10" s="14"/>
      <c r="HEY10" s="14"/>
      <c r="HEZ10" s="14"/>
      <c r="HFA10" s="14"/>
      <c r="HFB10" s="14"/>
      <c r="HFC10" s="14"/>
      <c r="HFD10" s="14"/>
      <c r="HFE10" s="14"/>
      <c r="HFF10" s="14"/>
      <c r="HFG10" s="14"/>
      <c r="HFH10" s="14"/>
      <c r="HFI10" s="14"/>
      <c r="HFJ10" s="14"/>
      <c r="HFK10" s="14"/>
      <c r="HFL10" s="14"/>
      <c r="HFM10" s="14"/>
      <c r="HFN10" s="14"/>
      <c r="HFO10" s="14"/>
      <c r="HFP10" s="14"/>
      <c r="HFQ10" s="14"/>
      <c r="HFR10" s="14"/>
      <c r="HFS10" s="14"/>
      <c r="HFT10" s="14"/>
      <c r="HFU10" s="14"/>
      <c r="HFV10" s="14"/>
      <c r="HFW10" s="14"/>
      <c r="HFX10" s="14"/>
      <c r="HFY10" s="14"/>
      <c r="HFZ10" s="14"/>
      <c r="HGA10" s="14"/>
      <c r="HGB10" s="14"/>
      <c r="HGC10" s="14"/>
      <c r="HGD10" s="14"/>
      <c r="HGE10" s="14"/>
      <c r="HGF10" s="14"/>
      <c r="HGG10" s="14"/>
      <c r="HGH10" s="14"/>
      <c r="HGI10" s="14"/>
      <c r="HGJ10" s="14"/>
      <c r="HGK10" s="14"/>
      <c r="HGL10" s="14"/>
      <c r="HGM10" s="14"/>
      <c r="HGN10" s="14"/>
      <c r="HGO10" s="14"/>
      <c r="HGP10" s="14"/>
      <c r="HGQ10" s="14"/>
      <c r="HGR10" s="14"/>
      <c r="HGS10" s="14"/>
      <c r="HGT10" s="14"/>
      <c r="HGU10" s="14"/>
      <c r="HGV10" s="14"/>
      <c r="HGW10" s="14"/>
      <c r="HGX10" s="14"/>
      <c r="HGY10" s="14"/>
      <c r="HGZ10" s="14"/>
      <c r="HHA10" s="14"/>
      <c r="HHB10" s="14"/>
      <c r="HHC10" s="14"/>
      <c r="HHD10" s="14"/>
      <c r="HHE10" s="14"/>
      <c r="HHF10" s="14"/>
      <c r="HHG10" s="14"/>
      <c r="HHH10" s="14"/>
      <c r="HHI10" s="14"/>
      <c r="HHJ10" s="14"/>
      <c r="HHK10" s="14"/>
      <c r="HHL10" s="14"/>
      <c r="HHM10" s="14"/>
      <c r="HHN10" s="14"/>
      <c r="HHO10" s="14"/>
      <c r="HHP10" s="14"/>
      <c r="HHQ10" s="14"/>
      <c r="HHR10" s="14"/>
      <c r="HHS10" s="14"/>
      <c r="HHT10" s="14"/>
      <c r="HHU10" s="14"/>
      <c r="HHV10" s="14"/>
      <c r="HHW10" s="14"/>
      <c r="HHX10" s="14"/>
      <c r="HHY10" s="14"/>
      <c r="HHZ10" s="14"/>
      <c r="HIA10" s="14"/>
      <c r="HIB10" s="14"/>
      <c r="HIC10" s="14"/>
      <c r="HID10" s="14"/>
      <c r="HIE10" s="14"/>
      <c r="HIF10" s="14"/>
      <c r="HIG10" s="14"/>
      <c r="HIH10" s="14"/>
      <c r="HII10" s="14"/>
      <c r="HIJ10" s="14"/>
      <c r="HIK10" s="14"/>
      <c r="HIL10" s="14"/>
      <c r="HIM10" s="14"/>
      <c r="HIN10" s="14"/>
      <c r="HIO10" s="14"/>
      <c r="HIP10" s="14"/>
      <c r="HIQ10" s="14"/>
      <c r="HIR10" s="14"/>
      <c r="HIS10" s="14"/>
      <c r="HIT10" s="14"/>
      <c r="HIU10" s="14"/>
      <c r="HIV10" s="14"/>
      <c r="HIW10" s="14"/>
      <c r="HIX10" s="14"/>
      <c r="HIY10" s="14"/>
      <c r="HIZ10" s="14"/>
      <c r="HJA10" s="14"/>
      <c r="HJB10" s="14"/>
      <c r="HJC10" s="14"/>
      <c r="HJD10" s="14"/>
      <c r="HJE10" s="14"/>
      <c r="HJF10" s="14"/>
      <c r="HJG10" s="14"/>
      <c r="HJH10" s="14"/>
      <c r="HJI10" s="14"/>
      <c r="HJJ10" s="14"/>
      <c r="HJK10" s="14"/>
      <c r="HJL10" s="14"/>
      <c r="HJM10" s="14"/>
      <c r="HJN10" s="14"/>
      <c r="HJO10" s="14"/>
      <c r="HJP10" s="14"/>
      <c r="HJQ10" s="14"/>
      <c r="HJR10" s="14"/>
      <c r="HJS10" s="14"/>
      <c r="HJT10" s="14"/>
      <c r="HJU10" s="14"/>
      <c r="HJV10" s="14"/>
      <c r="HJW10" s="14"/>
      <c r="HJX10" s="14"/>
      <c r="HJY10" s="14"/>
      <c r="HJZ10" s="14"/>
      <c r="HKA10" s="14"/>
      <c r="HKB10" s="14"/>
      <c r="HKC10" s="14"/>
      <c r="HKD10" s="14"/>
      <c r="HKE10" s="14"/>
      <c r="HKF10" s="14"/>
      <c r="HKG10" s="14"/>
      <c r="HKH10" s="14"/>
      <c r="HKI10" s="14"/>
      <c r="HKJ10" s="14"/>
      <c r="HKK10" s="14"/>
      <c r="HKL10" s="14"/>
      <c r="HKM10" s="14"/>
      <c r="HKN10" s="14"/>
      <c r="HKO10" s="14"/>
      <c r="HKP10" s="14"/>
      <c r="HKQ10" s="14"/>
      <c r="HKR10" s="14"/>
      <c r="HKS10" s="14"/>
      <c r="HKT10" s="14"/>
      <c r="HKU10" s="14"/>
      <c r="HKV10" s="14"/>
      <c r="HKW10" s="14"/>
      <c r="HKX10" s="14"/>
      <c r="HKY10" s="14"/>
      <c r="HKZ10" s="14"/>
      <c r="HLA10" s="14"/>
      <c r="HLB10" s="14"/>
      <c r="HLC10" s="14"/>
      <c r="HLD10" s="14"/>
      <c r="HLE10" s="14"/>
      <c r="HLF10" s="14"/>
      <c r="HLG10" s="14"/>
      <c r="HLH10" s="14"/>
      <c r="HLI10" s="14"/>
      <c r="HLJ10" s="14"/>
      <c r="HLK10" s="14"/>
      <c r="HLL10" s="14"/>
      <c r="HLM10" s="14"/>
      <c r="HLN10" s="14"/>
      <c r="HLO10" s="14"/>
      <c r="HLP10" s="14"/>
      <c r="HLQ10" s="14"/>
      <c r="HLR10" s="14"/>
      <c r="HLS10" s="14"/>
      <c r="HLT10" s="14"/>
      <c r="HLU10" s="14"/>
      <c r="HLV10" s="14"/>
      <c r="HLW10" s="14"/>
      <c r="HLX10" s="14"/>
      <c r="HLY10" s="14"/>
      <c r="HLZ10" s="14"/>
      <c r="HMA10" s="14"/>
      <c r="HMB10" s="14"/>
      <c r="HMC10" s="14"/>
      <c r="HMD10" s="14"/>
      <c r="HME10" s="14"/>
      <c r="HMF10" s="14"/>
      <c r="HMG10" s="14"/>
      <c r="HMH10" s="14"/>
      <c r="HMI10" s="14"/>
      <c r="HMJ10" s="14"/>
      <c r="HMK10" s="14"/>
      <c r="HML10" s="14"/>
      <c r="HMM10" s="14"/>
      <c r="HMN10" s="14"/>
      <c r="HMO10" s="14"/>
      <c r="HMP10" s="14"/>
      <c r="HMQ10" s="14"/>
      <c r="HMR10" s="14"/>
      <c r="HMS10" s="14"/>
      <c r="HMT10" s="14"/>
      <c r="HMU10" s="14"/>
      <c r="HMV10" s="14"/>
      <c r="HMW10" s="14"/>
      <c r="HMX10" s="14"/>
      <c r="HMY10" s="14"/>
      <c r="HMZ10" s="14"/>
      <c r="HNA10" s="14"/>
      <c r="HNB10" s="14"/>
      <c r="HNC10" s="14"/>
      <c r="HND10" s="14"/>
      <c r="HNE10" s="14"/>
      <c r="HNF10" s="14"/>
      <c r="HNG10" s="14"/>
      <c r="HNH10" s="14"/>
      <c r="HNI10" s="14"/>
      <c r="HNJ10" s="14"/>
      <c r="HNK10" s="14"/>
      <c r="HNL10" s="14"/>
      <c r="HNM10" s="14"/>
      <c r="HNN10" s="14"/>
      <c r="HNO10" s="14"/>
      <c r="HNP10" s="14"/>
      <c r="HNQ10" s="14"/>
      <c r="HNR10" s="14"/>
      <c r="HNS10" s="14"/>
      <c r="HNT10" s="14"/>
      <c r="HNU10" s="14"/>
      <c r="HNV10" s="14"/>
      <c r="HNW10" s="14"/>
      <c r="HNX10" s="14"/>
      <c r="HNY10" s="14"/>
      <c r="HNZ10" s="14"/>
      <c r="HOA10" s="14"/>
      <c r="HOB10" s="14"/>
      <c r="HOC10" s="14"/>
      <c r="HOD10" s="14"/>
      <c r="HOE10" s="14"/>
      <c r="HOF10" s="14"/>
      <c r="HOG10" s="14"/>
      <c r="HOH10" s="14"/>
      <c r="HOI10" s="14"/>
      <c r="HOJ10" s="14"/>
      <c r="HOK10" s="14"/>
      <c r="HOL10" s="14"/>
      <c r="HOM10" s="14"/>
      <c r="HON10" s="14"/>
      <c r="HOO10" s="14"/>
      <c r="HOP10" s="14"/>
      <c r="HOQ10" s="14"/>
      <c r="HOR10" s="14"/>
      <c r="HOS10" s="14"/>
      <c r="HOT10" s="14"/>
      <c r="HOU10" s="14"/>
      <c r="HOV10" s="14"/>
      <c r="HOW10" s="14"/>
      <c r="HOX10" s="14"/>
      <c r="HOY10" s="14"/>
      <c r="HOZ10" s="14"/>
      <c r="HPA10" s="14"/>
      <c r="HPB10" s="14"/>
      <c r="HPC10" s="14"/>
      <c r="HPD10" s="14"/>
      <c r="HPE10" s="14"/>
      <c r="HPF10" s="14"/>
      <c r="HPG10" s="14"/>
      <c r="HPH10" s="14"/>
      <c r="HPI10" s="14"/>
      <c r="HPJ10" s="14"/>
      <c r="HPK10" s="14"/>
      <c r="HPL10" s="14"/>
      <c r="HPM10" s="14"/>
      <c r="HPN10" s="14"/>
      <c r="HPO10" s="14"/>
      <c r="HPP10" s="14"/>
      <c r="HPQ10" s="14"/>
      <c r="HPR10" s="14"/>
      <c r="HPS10" s="14"/>
      <c r="HPT10" s="14"/>
      <c r="HPU10" s="14"/>
      <c r="HPV10" s="14"/>
      <c r="HPW10" s="14"/>
      <c r="HPX10" s="14"/>
      <c r="HPY10" s="14"/>
      <c r="HPZ10" s="14"/>
      <c r="HQA10" s="14"/>
      <c r="HQB10" s="14"/>
      <c r="HQC10" s="14"/>
      <c r="HQD10" s="14"/>
      <c r="HQE10" s="14"/>
      <c r="HQF10" s="14"/>
      <c r="HQG10" s="14"/>
      <c r="HQH10" s="14"/>
      <c r="HQI10" s="14"/>
      <c r="HQJ10" s="14"/>
      <c r="HQK10" s="14"/>
      <c r="HQL10" s="14"/>
      <c r="HQM10" s="14"/>
      <c r="HQN10" s="14"/>
      <c r="HQO10" s="14"/>
      <c r="HQP10" s="14"/>
      <c r="HQQ10" s="14"/>
      <c r="HQR10" s="14"/>
      <c r="HQS10" s="14"/>
      <c r="HQT10" s="14"/>
      <c r="HQU10" s="14"/>
      <c r="HQV10" s="14"/>
      <c r="HQW10" s="14"/>
      <c r="HQX10" s="14"/>
      <c r="HQY10" s="14"/>
      <c r="HQZ10" s="14"/>
      <c r="HRA10" s="14"/>
      <c r="HRB10" s="14"/>
      <c r="HRC10" s="14"/>
      <c r="HRD10" s="14"/>
      <c r="HRE10" s="14"/>
      <c r="HRF10" s="14"/>
      <c r="HRG10" s="14"/>
      <c r="HRH10" s="14"/>
      <c r="HRI10" s="14"/>
      <c r="HRJ10" s="14"/>
      <c r="HRK10" s="14"/>
      <c r="HRL10" s="14"/>
      <c r="HRM10" s="14"/>
      <c r="HRN10" s="14"/>
      <c r="HRO10" s="14"/>
      <c r="HRP10" s="14"/>
      <c r="HRQ10" s="14"/>
      <c r="HRR10" s="14"/>
      <c r="HRS10" s="14"/>
      <c r="HRT10" s="14"/>
      <c r="HRU10" s="14"/>
      <c r="HRV10" s="14"/>
      <c r="HRW10" s="14"/>
      <c r="HRX10" s="14"/>
      <c r="HRY10" s="14"/>
      <c r="HRZ10" s="14"/>
      <c r="HSA10" s="14"/>
      <c r="HSB10" s="14"/>
      <c r="HSC10" s="14"/>
      <c r="HSD10" s="14"/>
      <c r="HSE10" s="14"/>
      <c r="HSF10" s="14"/>
      <c r="HSG10" s="14"/>
      <c r="HSH10" s="14"/>
      <c r="HSI10" s="14"/>
      <c r="HSJ10" s="14"/>
      <c r="HSK10" s="14"/>
      <c r="HSL10" s="14"/>
      <c r="HSM10" s="14"/>
      <c r="HSN10" s="14"/>
      <c r="HSO10" s="14"/>
      <c r="HSP10" s="14"/>
      <c r="HSQ10" s="14"/>
      <c r="HSR10" s="14"/>
      <c r="HSS10" s="14"/>
      <c r="HST10" s="14"/>
      <c r="HSU10" s="14"/>
      <c r="HSV10" s="14"/>
      <c r="HSW10" s="14"/>
      <c r="HSX10" s="14"/>
      <c r="HSY10" s="14"/>
      <c r="HSZ10" s="14"/>
      <c r="HTA10" s="14"/>
      <c r="HTB10" s="14"/>
      <c r="HTC10" s="14"/>
      <c r="HTD10" s="14"/>
      <c r="HTE10" s="14"/>
      <c r="HTF10" s="14"/>
      <c r="HTG10" s="14"/>
      <c r="HTH10" s="14"/>
      <c r="HTI10" s="14"/>
      <c r="HTJ10" s="14"/>
      <c r="HTK10" s="14"/>
      <c r="HTL10" s="14"/>
      <c r="HTM10" s="14"/>
      <c r="HTN10" s="14"/>
      <c r="HTO10" s="14"/>
      <c r="HTP10" s="14"/>
      <c r="HTQ10" s="14"/>
      <c r="HTR10" s="14"/>
      <c r="HTS10" s="14"/>
      <c r="HTT10" s="14"/>
      <c r="HTU10" s="14"/>
      <c r="HTV10" s="14"/>
      <c r="HTW10" s="14"/>
      <c r="HTX10" s="14"/>
      <c r="HTY10" s="14"/>
      <c r="HTZ10" s="14"/>
      <c r="HUA10" s="14"/>
      <c r="HUB10" s="14"/>
      <c r="HUC10" s="14"/>
      <c r="HUD10" s="14"/>
      <c r="HUE10" s="14"/>
      <c r="HUF10" s="14"/>
      <c r="HUG10" s="14"/>
      <c r="HUH10" s="14"/>
      <c r="HUI10" s="14"/>
      <c r="HUJ10" s="14"/>
      <c r="HUK10" s="14"/>
      <c r="HUL10" s="14"/>
      <c r="HUM10" s="14"/>
      <c r="HUN10" s="14"/>
      <c r="HUO10" s="14"/>
      <c r="HUP10" s="14"/>
      <c r="HUQ10" s="14"/>
      <c r="HUR10" s="14"/>
      <c r="HUS10" s="14"/>
      <c r="HUT10" s="14"/>
      <c r="HUU10" s="14"/>
      <c r="HUV10" s="14"/>
      <c r="HUW10" s="14"/>
      <c r="HUX10" s="14"/>
      <c r="HUY10" s="14"/>
      <c r="HUZ10" s="14"/>
      <c r="HVA10" s="14"/>
      <c r="HVB10" s="14"/>
      <c r="HVC10" s="14"/>
      <c r="HVD10" s="14"/>
      <c r="HVE10" s="14"/>
      <c r="HVF10" s="14"/>
      <c r="HVG10" s="14"/>
      <c r="HVH10" s="14"/>
      <c r="HVI10" s="14"/>
      <c r="HVJ10" s="14"/>
      <c r="HVK10" s="14"/>
      <c r="HVL10" s="14"/>
      <c r="HVM10" s="14"/>
      <c r="HVN10" s="14"/>
      <c r="HVO10" s="14"/>
      <c r="HVP10" s="14"/>
      <c r="HVQ10" s="14"/>
      <c r="HVR10" s="14"/>
      <c r="HVS10" s="14"/>
      <c r="HVT10" s="14"/>
      <c r="HVU10" s="14"/>
      <c r="HVV10" s="14"/>
      <c r="HVW10" s="14"/>
      <c r="HVX10" s="14"/>
      <c r="HVY10" s="14"/>
      <c r="HVZ10" s="14"/>
      <c r="HWA10" s="14"/>
      <c r="HWB10" s="14"/>
      <c r="HWC10" s="14"/>
      <c r="HWD10" s="14"/>
      <c r="HWE10" s="14"/>
      <c r="HWF10" s="14"/>
      <c r="HWG10" s="14"/>
      <c r="HWH10" s="14"/>
      <c r="HWI10" s="14"/>
      <c r="HWJ10" s="14"/>
      <c r="HWK10" s="14"/>
      <c r="HWL10" s="14"/>
      <c r="HWM10" s="14"/>
      <c r="HWN10" s="14"/>
      <c r="HWO10" s="14"/>
      <c r="HWP10" s="14"/>
      <c r="HWQ10" s="14"/>
      <c r="HWR10" s="14"/>
      <c r="HWS10" s="14"/>
      <c r="HWT10" s="14"/>
      <c r="HWU10" s="14"/>
      <c r="HWV10" s="14"/>
      <c r="HWW10" s="14"/>
      <c r="HWX10" s="14"/>
      <c r="HWY10" s="14"/>
      <c r="HWZ10" s="14"/>
      <c r="HXA10" s="14"/>
      <c r="HXB10" s="14"/>
      <c r="HXC10" s="14"/>
      <c r="HXD10" s="14"/>
      <c r="HXE10" s="14"/>
      <c r="HXF10" s="14"/>
      <c r="HXG10" s="14"/>
      <c r="HXH10" s="14"/>
      <c r="HXI10" s="14"/>
      <c r="HXJ10" s="14"/>
      <c r="HXK10" s="14"/>
      <c r="HXL10" s="14"/>
      <c r="HXM10" s="14"/>
      <c r="HXN10" s="14"/>
      <c r="HXO10" s="14"/>
      <c r="HXP10" s="14"/>
      <c r="HXQ10" s="14"/>
      <c r="HXR10" s="14"/>
      <c r="HXS10" s="14"/>
      <c r="HXT10" s="14"/>
      <c r="HXU10" s="14"/>
      <c r="HXV10" s="14"/>
      <c r="HXW10" s="14"/>
      <c r="HXX10" s="14"/>
      <c r="HXY10" s="14"/>
      <c r="HXZ10" s="14"/>
      <c r="HYA10" s="14"/>
      <c r="HYB10" s="14"/>
      <c r="HYC10" s="14"/>
      <c r="HYD10" s="14"/>
      <c r="HYE10" s="14"/>
      <c r="HYF10" s="14"/>
      <c r="HYG10" s="14"/>
      <c r="HYH10" s="14"/>
      <c r="HYI10" s="14"/>
      <c r="HYJ10" s="14"/>
      <c r="HYK10" s="14"/>
      <c r="HYL10" s="14"/>
      <c r="HYM10" s="14"/>
      <c r="HYN10" s="14"/>
      <c r="HYO10" s="14"/>
      <c r="HYP10" s="14"/>
      <c r="HYQ10" s="14"/>
      <c r="HYR10" s="14"/>
      <c r="HYS10" s="14"/>
      <c r="HYT10" s="14"/>
      <c r="HYU10" s="14"/>
      <c r="HYV10" s="14"/>
      <c r="HYW10" s="14"/>
      <c r="HYX10" s="14"/>
      <c r="HYY10" s="14"/>
      <c r="HYZ10" s="14"/>
      <c r="HZA10" s="14"/>
      <c r="HZB10" s="14"/>
      <c r="HZC10" s="14"/>
      <c r="HZD10" s="14"/>
      <c r="HZE10" s="14"/>
      <c r="HZF10" s="14"/>
      <c r="HZG10" s="14"/>
      <c r="HZH10" s="14"/>
      <c r="HZI10" s="14"/>
      <c r="HZJ10" s="14"/>
      <c r="HZK10" s="14"/>
      <c r="HZL10" s="14"/>
      <c r="HZM10" s="14"/>
      <c r="HZN10" s="14"/>
      <c r="HZO10" s="14"/>
      <c r="HZP10" s="14"/>
      <c r="HZQ10" s="14"/>
      <c r="HZR10" s="14"/>
      <c r="HZS10" s="14"/>
      <c r="HZT10" s="14"/>
      <c r="HZU10" s="14"/>
      <c r="HZV10" s="14"/>
      <c r="HZW10" s="14"/>
      <c r="HZX10" s="14"/>
      <c r="HZY10" s="14"/>
      <c r="HZZ10" s="14"/>
      <c r="IAA10" s="14"/>
      <c r="IAB10" s="14"/>
      <c r="IAC10" s="14"/>
      <c r="IAD10" s="14"/>
      <c r="IAE10" s="14"/>
      <c r="IAF10" s="14"/>
      <c r="IAG10" s="14"/>
      <c r="IAH10" s="14"/>
      <c r="IAI10" s="14"/>
      <c r="IAJ10" s="14"/>
      <c r="IAK10" s="14"/>
      <c r="IAL10" s="14"/>
      <c r="IAM10" s="14"/>
      <c r="IAN10" s="14"/>
      <c r="IAO10" s="14"/>
      <c r="IAP10" s="14"/>
      <c r="IAQ10" s="14"/>
      <c r="IAR10" s="14"/>
      <c r="IAS10" s="14"/>
      <c r="IAT10" s="14"/>
      <c r="IAU10" s="14"/>
      <c r="IAV10" s="14"/>
      <c r="IAW10" s="14"/>
      <c r="IAX10" s="14"/>
      <c r="IAY10" s="14"/>
      <c r="IAZ10" s="14"/>
      <c r="IBA10" s="14"/>
      <c r="IBB10" s="14"/>
      <c r="IBC10" s="14"/>
      <c r="IBD10" s="14"/>
      <c r="IBE10" s="14"/>
      <c r="IBF10" s="14"/>
      <c r="IBG10" s="14"/>
      <c r="IBH10" s="14"/>
      <c r="IBI10" s="14"/>
      <c r="IBJ10" s="14"/>
      <c r="IBK10" s="14"/>
      <c r="IBL10" s="14"/>
      <c r="IBM10" s="14"/>
      <c r="IBN10" s="14"/>
      <c r="IBO10" s="14"/>
      <c r="IBP10" s="14"/>
      <c r="IBQ10" s="14"/>
      <c r="IBR10" s="14"/>
      <c r="IBS10" s="14"/>
      <c r="IBT10" s="14"/>
      <c r="IBU10" s="14"/>
      <c r="IBV10" s="14"/>
      <c r="IBW10" s="14"/>
      <c r="IBX10" s="14"/>
      <c r="IBY10" s="14"/>
      <c r="IBZ10" s="14"/>
      <c r="ICA10" s="14"/>
      <c r="ICB10" s="14"/>
      <c r="ICC10" s="14"/>
      <c r="ICD10" s="14"/>
      <c r="ICE10" s="14"/>
      <c r="ICF10" s="14"/>
      <c r="ICG10" s="14"/>
      <c r="ICH10" s="14"/>
      <c r="ICI10" s="14"/>
      <c r="ICJ10" s="14"/>
      <c r="ICK10" s="14"/>
      <c r="ICL10" s="14"/>
      <c r="ICM10" s="14"/>
      <c r="ICN10" s="14"/>
      <c r="ICO10" s="14"/>
      <c r="ICP10" s="14"/>
      <c r="ICQ10" s="14"/>
      <c r="ICR10" s="14"/>
      <c r="ICS10" s="14"/>
      <c r="ICT10" s="14"/>
      <c r="ICU10" s="14"/>
      <c r="ICV10" s="14"/>
      <c r="ICW10" s="14"/>
      <c r="ICX10" s="14"/>
      <c r="ICY10" s="14"/>
      <c r="ICZ10" s="14"/>
      <c r="IDA10" s="14"/>
      <c r="IDB10" s="14"/>
      <c r="IDC10" s="14"/>
      <c r="IDD10" s="14"/>
      <c r="IDE10" s="14"/>
      <c r="IDF10" s="14"/>
      <c r="IDG10" s="14"/>
      <c r="IDH10" s="14"/>
      <c r="IDI10" s="14"/>
      <c r="IDJ10" s="14"/>
      <c r="IDK10" s="14"/>
      <c r="IDL10" s="14"/>
      <c r="IDM10" s="14"/>
      <c r="IDN10" s="14"/>
      <c r="IDO10" s="14"/>
      <c r="IDP10" s="14"/>
      <c r="IDQ10" s="14"/>
      <c r="IDR10" s="14"/>
      <c r="IDS10" s="14"/>
      <c r="IDT10" s="14"/>
      <c r="IDU10" s="14"/>
      <c r="IDV10" s="14"/>
      <c r="IDW10" s="14"/>
      <c r="IDX10" s="14"/>
      <c r="IDY10" s="14"/>
      <c r="IDZ10" s="14"/>
      <c r="IEA10" s="14"/>
      <c r="IEB10" s="14"/>
      <c r="IEC10" s="14"/>
      <c r="IED10" s="14"/>
      <c r="IEE10" s="14"/>
      <c r="IEF10" s="14"/>
      <c r="IEG10" s="14"/>
      <c r="IEH10" s="14"/>
      <c r="IEI10" s="14"/>
      <c r="IEJ10" s="14"/>
      <c r="IEK10" s="14"/>
      <c r="IEL10" s="14"/>
      <c r="IEM10" s="14"/>
      <c r="IEN10" s="14"/>
      <c r="IEO10" s="14"/>
      <c r="IEP10" s="14"/>
      <c r="IEQ10" s="14"/>
      <c r="IER10" s="14"/>
      <c r="IES10" s="14"/>
      <c r="IET10" s="14"/>
      <c r="IEU10" s="14"/>
      <c r="IEV10" s="14"/>
      <c r="IEW10" s="14"/>
      <c r="IEX10" s="14"/>
      <c r="IEY10" s="14"/>
      <c r="IEZ10" s="14"/>
      <c r="IFA10" s="14"/>
      <c r="IFB10" s="14"/>
      <c r="IFC10" s="14"/>
      <c r="IFD10" s="14"/>
      <c r="IFE10" s="14"/>
      <c r="IFF10" s="14"/>
      <c r="IFG10" s="14"/>
      <c r="IFH10" s="14"/>
      <c r="IFI10" s="14"/>
      <c r="IFJ10" s="14"/>
      <c r="IFK10" s="14"/>
      <c r="IFL10" s="14"/>
      <c r="IFM10" s="14"/>
      <c r="IFN10" s="14"/>
      <c r="IFO10" s="14"/>
      <c r="IFP10" s="14"/>
      <c r="IFQ10" s="14"/>
      <c r="IFR10" s="14"/>
      <c r="IFS10" s="14"/>
      <c r="IFT10" s="14"/>
      <c r="IFU10" s="14"/>
      <c r="IFV10" s="14"/>
      <c r="IFW10" s="14"/>
      <c r="IFX10" s="14"/>
      <c r="IFY10" s="14"/>
      <c r="IFZ10" s="14"/>
      <c r="IGA10" s="14"/>
      <c r="IGB10" s="14"/>
      <c r="IGC10" s="14"/>
      <c r="IGD10" s="14"/>
      <c r="IGE10" s="14"/>
      <c r="IGF10" s="14"/>
      <c r="IGG10" s="14"/>
      <c r="IGH10" s="14"/>
      <c r="IGI10" s="14"/>
      <c r="IGJ10" s="14"/>
      <c r="IGK10" s="14"/>
      <c r="IGL10" s="14"/>
      <c r="IGM10" s="14"/>
      <c r="IGN10" s="14"/>
      <c r="IGO10" s="14"/>
      <c r="IGP10" s="14"/>
      <c r="IGQ10" s="14"/>
      <c r="IGR10" s="14"/>
      <c r="IGS10" s="14"/>
      <c r="IGT10" s="14"/>
      <c r="IGU10" s="14"/>
      <c r="IGV10" s="14"/>
      <c r="IGW10" s="14"/>
      <c r="IGX10" s="14"/>
      <c r="IGY10" s="14"/>
      <c r="IGZ10" s="14"/>
      <c r="IHA10" s="14"/>
      <c r="IHB10" s="14"/>
      <c r="IHC10" s="14"/>
      <c r="IHD10" s="14"/>
      <c r="IHE10" s="14"/>
      <c r="IHF10" s="14"/>
      <c r="IHG10" s="14"/>
      <c r="IHH10" s="14"/>
      <c r="IHI10" s="14"/>
      <c r="IHJ10" s="14"/>
      <c r="IHK10" s="14"/>
      <c r="IHL10" s="14"/>
      <c r="IHM10" s="14"/>
      <c r="IHN10" s="14"/>
      <c r="IHO10" s="14"/>
      <c r="IHP10" s="14"/>
      <c r="IHQ10" s="14"/>
      <c r="IHR10" s="14"/>
      <c r="IHS10" s="14"/>
      <c r="IHT10" s="14"/>
      <c r="IHU10" s="14"/>
      <c r="IHV10" s="14"/>
      <c r="IHW10" s="14"/>
      <c r="IHX10" s="14"/>
      <c r="IHY10" s="14"/>
      <c r="IHZ10" s="14"/>
      <c r="IIA10" s="14"/>
      <c r="IIB10" s="14"/>
      <c r="IIC10" s="14"/>
      <c r="IID10" s="14"/>
      <c r="IIE10" s="14"/>
      <c r="IIF10" s="14"/>
      <c r="IIG10" s="14"/>
      <c r="IIH10" s="14"/>
      <c r="III10" s="14"/>
      <c r="IIJ10" s="14"/>
      <c r="IIK10" s="14"/>
      <c r="IIL10" s="14"/>
      <c r="IIM10" s="14"/>
      <c r="IIN10" s="14"/>
      <c r="IIO10" s="14"/>
      <c r="IIP10" s="14"/>
      <c r="IIQ10" s="14"/>
      <c r="IIR10" s="14"/>
      <c r="IIS10" s="14"/>
      <c r="IIT10" s="14"/>
      <c r="IIU10" s="14"/>
      <c r="IIV10" s="14"/>
      <c r="IIW10" s="14"/>
      <c r="IIX10" s="14"/>
      <c r="IIY10" s="14"/>
      <c r="IIZ10" s="14"/>
      <c r="IJA10" s="14"/>
      <c r="IJB10" s="14"/>
      <c r="IJC10" s="14"/>
      <c r="IJD10" s="14"/>
      <c r="IJE10" s="14"/>
      <c r="IJF10" s="14"/>
      <c r="IJG10" s="14"/>
      <c r="IJH10" s="14"/>
      <c r="IJI10" s="14"/>
      <c r="IJJ10" s="14"/>
      <c r="IJK10" s="14"/>
      <c r="IJL10" s="14"/>
      <c r="IJM10" s="14"/>
      <c r="IJN10" s="14"/>
      <c r="IJO10" s="14"/>
      <c r="IJP10" s="14"/>
      <c r="IJQ10" s="14"/>
      <c r="IJR10" s="14"/>
      <c r="IJS10" s="14"/>
      <c r="IJT10" s="14"/>
      <c r="IJU10" s="14"/>
      <c r="IJV10" s="14"/>
      <c r="IJW10" s="14"/>
      <c r="IJX10" s="14"/>
      <c r="IJY10" s="14"/>
      <c r="IJZ10" s="14"/>
      <c r="IKA10" s="14"/>
      <c r="IKB10" s="14"/>
      <c r="IKC10" s="14"/>
      <c r="IKD10" s="14"/>
      <c r="IKE10" s="14"/>
      <c r="IKF10" s="14"/>
      <c r="IKG10" s="14"/>
      <c r="IKH10" s="14"/>
      <c r="IKI10" s="14"/>
      <c r="IKJ10" s="14"/>
      <c r="IKK10" s="14"/>
      <c r="IKL10" s="14"/>
      <c r="IKM10" s="14"/>
      <c r="IKN10" s="14"/>
      <c r="IKO10" s="14"/>
      <c r="IKP10" s="14"/>
      <c r="IKQ10" s="14"/>
      <c r="IKR10" s="14"/>
      <c r="IKS10" s="14"/>
      <c r="IKT10" s="14"/>
      <c r="IKU10" s="14"/>
      <c r="IKV10" s="14"/>
      <c r="IKW10" s="14"/>
      <c r="IKX10" s="14"/>
      <c r="IKY10" s="14"/>
      <c r="IKZ10" s="14"/>
      <c r="ILA10" s="14"/>
      <c r="ILB10" s="14"/>
      <c r="ILC10" s="14"/>
      <c r="ILD10" s="14"/>
      <c r="ILE10" s="14"/>
      <c r="ILF10" s="14"/>
      <c r="ILG10" s="14"/>
      <c r="ILH10" s="14"/>
      <c r="ILI10" s="14"/>
      <c r="ILJ10" s="14"/>
      <c r="ILK10" s="14"/>
      <c r="ILL10" s="14"/>
      <c r="ILM10" s="14"/>
      <c r="ILN10" s="14"/>
      <c r="ILO10" s="14"/>
      <c r="ILP10" s="14"/>
      <c r="ILQ10" s="14"/>
      <c r="ILR10" s="14"/>
      <c r="ILS10" s="14"/>
      <c r="ILT10" s="14"/>
      <c r="ILU10" s="14"/>
      <c r="ILV10" s="14"/>
      <c r="ILW10" s="14"/>
      <c r="ILX10" s="14"/>
      <c r="ILY10" s="14"/>
      <c r="ILZ10" s="14"/>
      <c r="IMA10" s="14"/>
      <c r="IMB10" s="14"/>
      <c r="IMC10" s="14"/>
      <c r="IMD10" s="14"/>
      <c r="IME10" s="14"/>
      <c r="IMF10" s="14"/>
      <c r="IMG10" s="14"/>
      <c r="IMH10" s="14"/>
      <c r="IMI10" s="14"/>
      <c r="IMJ10" s="14"/>
      <c r="IMK10" s="14"/>
      <c r="IML10" s="14"/>
      <c r="IMM10" s="14"/>
      <c r="IMN10" s="14"/>
      <c r="IMO10" s="14"/>
      <c r="IMP10" s="14"/>
      <c r="IMQ10" s="14"/>
      <c r="IMR10" s="14"/>
      <c r="IMS10" s="14"/>
      <c r="IMT10" s="14"/>
      <c r="IMU10" s="14"/>
      <c r="IMV10" s="14"/>
      <c r="IMW10" s="14"/>
      <c r="IMX10" s="14"/>
      <c r="IMY10" s="14"/>
      <c r="IMZ10" s="14"/>
      <c r="INA10" s="14"/>
      <c r="INB10" s="14"/>
      <c r="INC10" s="14"/>
      <c r="IND10" s="14"/>
      <c r="INE10" s="14"/>
      <c r="INF10" s="14"/>
      <c r="ING10" s="14"/>
      <c r="INH10" s="14"/>
      <c r="INI10" s="14"/>
      <c r="INJ10" s="14"/>
      <c r="INK10" s="14"/>
      <c r="INL10" s="14"/>
      <c r="INM10" s="14"/>
      <c r="INN10" s="14"/>
      <c r="INO10" s="14"/>
      <c r="INP10" s="14"/>
      <c r="INQ10" s="14"/>
      <c r="INR10" s="14"/>
      <c r="INS10" s="14"/>
      <c r="INT10" s="14"/>
      <c r="INU10" s="14"/>
      <c r="INV10" s="14"/>
      <c r="INW10" s="14"/>
      <c r="INX10" s="14"/>
      <c r="INY10" s="14"/>
      <c r="INZ10" s="14"/>
      <c r="IOA10" s="14"/>
      <c r="IOB10" s="14"/>
      <c r="IOC10" s="14"/>
      <c r="IOD10" s="14"/>
      <c r="IOE10" s="14"/>
      <c r="IOF10" s="14"/>
      <c r="IOG10" s="14"/>
      <c r="IOH10" s="14"/>
      <c r="IOI10" s="14"/>
      <c r="IOJ10" s="14"/>
      <c r="IOK10" s="14"/>
      <c r="IOL10" s="14"/>
      <c r="IOM10" s="14"/>
      <c r="ION10" s="14"/>
      <c r="IOO10" s="14"/>
      <c r="IOP10" s="14"/>
      <c r="IOQ10" s="14"/>
      <c r="IOR10" s="14"/>
      <c r="IOS10" s="14"/>
      <c r="IOT10" s="14"/>
      <c r="IOU10" s="14"/>
      <c r="IOV10" s="14"/>
      <c r="IOW10" s="14"/>
      <c r="IOX10" s="14"/>
      <c r="IOY10" s="14"/>
      <c r="IOZ10" s="14"/>
      <c r="IPA10" s="14"/>
      <c r="IPB10" s="14"/>
      <c r="IPC10" s="14"/>
      <c r="IPD10" s="14"/>
      <c r="IPE10" s="14"/>
      <c r="IPF10" s="14"/>
      <c r="IPG10" s="14"/>
      <c r="IPH10" s="14"/>
      <c r="IPI10" s="14"/>
      <c r="IPJ10" s="14"/>
      <c r="IPK10" s="14"/>
      <c r="IPL10" s="14"/>
      <c r="IPM10" s="14"/>
      <c r="IPN10" s="14"/>
      <c r="IPO10" s="14"/>
      <c r="IPP10" s="14"/>
      <c r="IPQ10" s="14"/>
      <c r="IPR10" s="14"/>
      <c r="IPS10" s="14"/>
      <c r="IPT10" s="14"/>
      <c r="IPU10" s="14"/>
      <c r="IPV10" s="14"/>
      <c r="IPW10" s="14"/>
      <c r="IPX10" s="14"/>
      <c r="IPY10" s="14"/>
      <c r="IPZ10" s="14"/>
      <c r="IQA10" s="14"/>
      <c r="IQB10" s="14"/>
      <c r="IQC10" s="14"/>
      <c r="IQD10" s="14"/>
      <c r="IQE10" s="14"/>
      <c r="IQF10" s="14"/>
      <c r="IQG10" s="14"/>
      <c r="IQH10" s="14"/>
      <c r="IQI10" s="14"/>
      <c r="IQJ10" s="14"/>
      <c r="IQK10" s="14"/>
      <c r="IQL10" s="14"/>
      <c r="IQM10" s="14"/>
      <c r="IQN10" s="14"/>
      <c r="IQO10" s="14"/>
      <c r="IQP10" s="14"/>
      <c r="IQQ10" s="14"/>
      <c r="IQR10" s="14"/>
      <c r="IQS10" s="14"/>
      <c r="IQT10" s="14"/>
      <c r="IQU10" s="14"/>
      <c r="IQV10" s="14"/>
      <c r="IQW10" s="14"/>
      <c r="IQX10" s="14"/>
      <c r="IQY10" s="14"/>
      <c r="IQZ10" s="14"/>
      <c r="IRA10" s="14"/>
      <c r="IRB10" s="14"/>
      <c r="IRC10" s="14"/>
      <c r="IRD10" s="14"/>
      <c r="IRE10" s="14"/>
      <c r="IRF10" s="14"/>
      <c r="IRG10" s="14"/>
      <c r="IRH10" s="14"/>
      <c r="IRI10" s="14"/>
      <c r="IRJ10" s="14"/>
      <c r="IRK10" s="14"/>
      <c r="IRL10" s="14"/>
      <c r="IRM10" s="14"/>
      <c r="IRN10" s="14"/>
      <c r="IRO10" s="14"/>
      <c r="IRP10" s="14"/>
      <c r="IRQ10" s="14"/>
      <c r="IRR10" s="14"/>
      <c r="IRS10" s="14"/>
      <c r="IRT10" s="14"/>
      <c r="IRU10" s="14"/>
      <c r="IRV10" s="14"/>
      <c r="IRW10" s="14"/>
      <c r="IRX10" s="14"/>
      <c r="IRY10" s="14"/>
      <c r="IRZ10" s="14"/>
      <c r="ISA10" s="14"/>
      <c r="ISB10" s="14"/>
      <c r="ISC10" s="14"/>
      <c r="ISD10" s="14"/>
      <c r="ISE10" s="14"/>
      <c r="ISF10" s="14"/>
      <c r="ISG10" s="14"/>
      <c r="ISH10" s="14"/>
      <c r="ISI10" s="14"/>
      <c r="ISJ10" s="14"/>
      <c r="ISK10" s="14"/>
      <c r="ISL10" s="14"/>
      <c r="ISM10" s="14"/>
      <c r="ISN10" s="14"/>
      <c r="ISO10" s="14"/>
      <c r="ISP10" s="14"/>
      <c r="ISQ10" s="14"/>
      <c r="ISR10" s="14"/>
      <c r="ISS10" s="14"/>
      <c r="IST10" s="14"/>
      <c r="ISU10" s="14"/>
      <c r="ISV10" s="14"/>
      <c r="ISW10" s="14"/>
      <c r="ISX10" s="14"/>
      <c r="ISY10" s="14"/>
      <c r="ISZ10" s="14"/>
      <c r="ITA10" s="14"/>
      <c r="ITB10" s="14"/>
      <c r="ITC10" s="14"/>
      <c r="ITD10" s="14"/>
      <c r="ITE10" s="14"/>
      <c r="ITF10" s="14"/>
      <c r="ITG10" s="14"/>
      <c r="ITH10" s="14"/>
      <c r="ITI10" s="14"/>
      <c r="ITJ10" s="14"/>
      <c r="ITK10" s="14"/>
      <c r="ITL10" s="14"/>
      <c r="ITM10" s="14"/>
      <c r="ITN10" s="14"/>
      <c r="ITO10" s="14"/>
      <c r="ITP10" s="14"/>
      <c r="ITQ10" s="14"/>
      <c r="ITR10" s="14"/>
      <c r="ITS10" s="14"/>
      <c r="ITT10" s="14"/>
      <c r="ITU10" s="14"/>
      <c r="ITV10" s="14"/>
      <c r="ITW10" s="14"/>
      <c r="ITX10" s="14"/>
      <c r="ITY10" s="14"/>
      <c r="ITZ10" s="14"/>
      <c r="IUA10" s="14"/>
      <c r="IUB10" s="14"/>
      <c r="IUC10" s="14"/>
      <c r="IUD10" s="14"/>
      <c r="IUE10" s="14"/>
      <c r="IUF10" s="14"/>
      <c r="IUG10" s="14"/>
      <c r="IUH10" s="14"/>
      <c r="IUI10" s="14"/>
      <c r="IUJ10" s="14"/>
      <c r="IUK10" s="14"/>
      <c r="IUL10" s="14"/>
      <c r="IUM10" s="14"/>
      <c r="IUN10" s="14"/>
      <c r="IUO10" s="14"/>
      <c r="IUP10" s="14"/>
      <c r="IUQ10" s="14"/>
      <c r="IUR10" s="14"/>
      <c r="IUS10" s="14"/>
      <c r="IUT10" s="14"/>
      <c r="IUU10" s="14"/>
      <c r="IUV10" s="14"/>
      <c r="IUW10" s="14"/>
      <c r="IUX10" s="14"/>
      <c r="IUY10" s="14"/>
      <c r="IUZ10" s="14"/>
      <c r="IVA10" s="14"/>
      <c r="IVB10" s="14"/>
      <c r="IVC10" s="14"/>
      <c r="IVD10" s="14"/>
      <c r="IVE10" s="14"/>
      <c r="IVF10" s="14"/>
      <c r="IVG10" s="14"/>
      <c r="IVH10" s="14"/>
      <c r="IVI10" s="14"/>
      <c r="IVJ10" s="14"/>
      <c r="IVK10" s="14"/>
      <c r="IVL10" s="14"/>
      <c r="IVM10" s="14"/>
      <c r="IVN10" s="14"/>
      <c r="IVO10" s="14"/>
      <c r="IVP10" s="14"/>
      <c r="IVQ10" s="14"/>
      <c r="IVR10" s="14"/>
      <c r="IVS10" s="14"/>
      <c r="IVT10" s="14"/>
      <c r="IVU10" s="14"/>
      <c r="IVV10" s="14"/>
      <c r="IVW10" s="14"/>
      <c r="IVX10" s="14"/>
      <c r="IVY10" s="14"/>
      <c r="IVZ10" s="14"/>
      <c r="IWA10" s="14"/>
      <c r="IWB10" s="14"/>
      <c r="IWC10" s="14"/>
      <c r="IWD10" s="14"/>
      <c r="IWE10" s="14"/>
      <c r="IWF10" s="14"/>
      <c r="IWG10" s="14"/>
      <c r="IWH10" s="14"/>
      <c r="IWI10" s="14"/>
      <c r="IWJ10" s="14"/>
      <c r="IWK10" s="14"/>
      <c r="IWL10" s="14"/>
      <c r="IWM10" s="14"/>
      <c r="IWN10" s="14"/>
      <c r="IWO10" s="14"/>
      <c r="IWP10" s="14"/>
      <c r="IWQ10" s="14"/>
      <c r="IWR10" s="14"/>
      <c r="IWS10" s="14"/>
      <c r="IWT10" s="14"/>
      <c r="IWU10" s="14"/>
      <c r="IWV10" s="14"/>
      <c r="IWW10" s="14"/>
      <c r="IWX10" s="14"/>
      <c r="IWY10" s="14"/>
      <c r="IWZ10" s="14"/>
      <c r="IXA10" s="14"/>
      <c r="IXB10" s="14"/>
      <c r="IXC10" s="14"/>
      <c r="IXD10" s="14"/>
      <c r="IXE10" s="14"/>
      <c r="IXF10" s="14"/>
      <c r="IXG10" s="14"/>
      <c r="IXH10" s="14"/>
      <c r="IXI10" s="14"/>
      <c r="IXJ10" s="14"/>
      <c r="IXK10" s="14"/>
      <c r="IXL10" s="14"/>
      <c r="IXM10" s="14"/>
      <c r="IXN10" s="14"/>
      <c r="IXO10" s="14"/>
      <c r="IXP10" s="14"/>
      <c r="IXQ10" s="14"/>
      <c r="IXR10" s="14"/>
      <c r="IXS10" s="14"/>
      <c r="IXT10" s="14"/>
      <c r="IXU10" s="14"/>
      <c r="IXV10" s="14"/>
      <c r="IXW10" s="14"/>
      <c r="IXX10" s="14"/>
      <c r="IXY10" s="14"/>
      <c r="IXZ10" s="14"/>
      <c r="IYA10" s="14"/>
      <c r="IYB10" s="14"/>
      <c r="IYC10" s="14"/>
      <c r="IYD10" s="14"/>
      <c r="IYE10" s="14"/>
      <c r="IYF10" s="14"/>
      <c r="IYG10" s="14"/>
      <c r="IYH10" s="14"/>
      <c r="IYI10" s="14"/>
      <c r="IYJ10" s="14"/>
      <c r="IYK10" s="14"/>
      <c r="IYL10" s="14"/>
      <c r="IYM10" s="14"/>
      <c r="IYN10" s="14"/>
      <c r="IYO10" s="14"/>
      <c r="IYP10" s="14"/>
      <c r="IYQ10" s="14"/>
      <c r="IYR10" s="14"/>
      <c r="IYS10" s="14"/>
      <c r="IYT10" s="14"/>
      <c r="IYU10" s="14"/>
      <c r="IYV10" s="14"/>
      <c r="IYW10" s="14"/>
      <c r="IYX10" s="14"/>
      <c r="IYY10" s="14"/>
      <c r="IYZ10" s="14"/>
      <c r="IZA10" s="14"/>
      <c r="IZB10" s="14"/>
      <c r="IZC10" s="14"/>
      <c r="IZD10" s="14"/>
      <c r="IZE10" s="14"/>
      <c r="IZF10" s="14"/>
      <c r="IZG10" s="14"/>
      <c r="IZH10" s="14"/>
      <c r="IZI10" s="14"/>
      <c r="IZJ10" s="14"/>
      <c r="IZK10" s="14"/>
      <c r="IZL10" s="14"/>
      <c r="IZM10" s="14"/>
      <c r="IZN10" s="14"/>
      <c r="IZO10" s="14"/>
      <c r="IZP10" s="14"/>
      <c r="IZQ10" s="14"/>
      <c r="IZR10" s="14"/>
      <c r="IZS10" s="14"/>
      <c r="IZT10" s="14"/>
      <c r="IZU10" s="14"/>
      <c r="IZV10" s="14"/>
      <c r="IZW10" s="14"/>
      <c r="IZX10" s="14"/>
      <c r="IZY10" s="14"/>
      <c r="IZZ10" s="14"/>
      <c r="JAA10" s="14"/>
      <c r="JAB10" s="14"/>
      <c r="JAC10" s="14"/>
      <c r="JAD10" s="14"/>
      <c r="JAE10" s="14"/>
      <c r="JAF10" s="14"/>
      <c r="JAG10" s="14"/>
      <c r="JAH10" s="14"/>
      <c r="JAI10" s="14"/>
      <c r="JAJ10" s="14"/>
      <c r="JAK10" s="14"/>
      <c r="JAL10" s="14"/>
      <c r="JAM10" s="14"/>
      <c r="JAN10" s="14"/>
      <c r="JAO10" s="14"/>
      <c r="JAP10" s="14"/>
      <c r="JAQ10" s="14"/>
      <c r="JAR10" s="14"/>
      <c r="JAS10" s="14"/>
      <c r="JAT10" s="14"/>
      <c r="JAU10" s="14"/>
      <c r="JAV10" s="14"/>
      <c r="JAW10" s="14"/>
      <c r="JAX10" s="14"/>
      <c r="JAY10" s="14"/>
      <c r="JAZ10" s="14"/>
      <c r="JBA10" s="14"/>
      <c r="JBB10" s="14"/>
      <c r="JBC10" s="14"/>
      <c r="JBD10" s="14"/>
      <c r="JBE10" s="14"/>
      <c r="JBF10" s="14"/>
      <c r="JBG10" s="14"/>
      <c r="JBH10" s="14"/>
      <c r="JBI10" s="14"/>
      <c r="JBJ10" s="14"/>
      <c r="JBK10" s="14"/>
      <c r="JBL10" s="14"/>
      <c r="JBM10" s="14"/>
      <c r="JBN10" s="14"/>
      <c r="JBO10" s="14"/>
      <c r="JBP10" s="14"/>
      <c r="JBQ10" s="14"/>
      <c r="JBR10" s="14"/>
      <c r="JBS10" s="14"/>
      <c r="JBT10" s="14"/>
      <c r="JBU10" s="14"/>
      <c r="JBV10" s="14"/>
      <c r="JBW10" s="14"/>
      <c r="JBX10" s="14"/>
      <c r="JBY10" s="14"/>
      <c r="JBZ10" s="14"/>
      <c r="JCA10" s="14"/>
      <c r="JCB10" s="14"/>
      <c r="JCC10" s="14"/>
      <c r="JCD10" s="14"/>
      <c r="JCE10" s="14"/>
      <c r="JCF10" s="14"/>
      <c r="JCG10" s="14"/>
      <c r="JCH10" s="14"/>
      <c r="JCI10" s="14"/>
      <c r="JCJ10" s="14"/>
      <c r="JCK10" s="14"/>
      <c r="JCL10" s="14"/>
      <c r="JCM10" s="14"/>
      <c r="JCN10" s="14"/>
      <c r="JCO10" s="14"/>
      <c r="JCP10" s="14"/>
      <c r="JCQ10" s="14"/>
      <c r="JCR10" s="14"/>
      <c r="JCS10" s="14"/>
      <c r="JCT10" s="14"/>
      <c r="JCU10" s="14"/>
      <c r="JCV10" s="14"/>
      <c r="JCW10" s="14"/>
      <c r="JCX10" s="14"/>
      <c r="JCY10" s="14"/>
      <c r="JCZ10" s="14"/>
      <c r="JDA10" s="14"/>
      <c r="JDB10" s="14"/>
      <c r="JDC10" s="14"/>
      <c r="JDD10" s="14"/>
      <c r="JDE10" s="14"/>
      <c r="JDF10" s="14"/>
      <c r="JDG10" s="14"/>
      <c r="JDH10" s="14"/>
      <c r="JDI10" s="14"/>
      <c r="JDJ10" s="14"/>
      <c r="JDK10" s="14"/>
      <c r="JDL10" s="14"/>
      <c r="JDM10" s="14"/>
      <c r="JDN10" s="14"/>
      <c r="JDO10" s="14"/>
      <c r="JDP10" s="14"/>
      <c r="JDQ10" s="14"/>
      <c r="JDR10" s="14"/>
      <c r="JDS10" s="14"/>
      <c r="JDT10" s="14"/>
      <c r="JDU10" s="14"/>
      <c r="JDV10" s="14"/>
      <c r="JDW10" s="14"/>
      <c r="JDX10" s="14"/>
      <c r="JDY10" s="14"/>
      <c r="JDZ10" s="14"/>
      <c r="JEA10" s="14"/>
      <c r="JEB10" s="14"/>
      <c r="JEC10" s="14"/>
      <c r="JED10" s="14"/>
      <c r="JEE10" s="14"/>
      <c r="JEF10" s="14"/>
      <c r="JEG10" s="14"/>
      <c r="JEH10" s="14"/>
      <c r="JEI10" s="14"/>
      <c r="JEJ10" s="14"/>
      <c r="JEK10" s="14"/>
      <c r="JEL10" s="14"/>
      <c r="JEM10" s="14"/>
      <c r="JEN10" s="14"/>
      <c r="JEO10" s="14"/>
      <c r="JEP10" s="14"/>
      <c r="JEQ10" s="14"/>
      <c r="JER10" s="14"/>
      <c r="JES10" s="14"/>
      <c r="JET10" s="14"/>
      <c r="JEU10" s="14"/>
      <c r="JEV10" s="14"/>
      <c r="JEW10" s="14"/>
      <c r="JEX10" s="14"/>
      <c r="JEY10" s="14"/>
      <c r="JEZ10" s="14"/>
      <c r="JFA10" s="14"/>
      <c r="JFB10" s="14"/>
      <c r="JFC10" s="14"/>
      <c r="JFD10" s="14"/>
      <c r="JFE10" s="14"/>
      <c r="JFF10" s="14"/>
      <c r="JFG10" s="14"/>
      <c r="JFH10" s="14"/>
      <c r="JFI10" s="14"/>
      <c r="JFJ10" s="14"/>
      <c r="JFK10" s="14"/>
      <c r="JFL10" s="14"/>
      <c r="JFM10" s="14"/>
      <c r="JFN10" s="14"/>
      <c r="JFO10" s="14"/>
      <c r="JFP10" s="14"/>
      <c r="JFQ10" s="14"/>
      <c r="JFR10" s="14"/>
      <c r="JFS10" s="14"/>
      <c r="JFT10" s="14"/>
      <c r="JFU10" s="14"/>
      <c r="JFV10" s="14"/>
      <c r="JFW10" s="14"/>
      <c r="JFX10" s="14"/>
      <c r="JFY10" s="14"/>
      <c r="JFZ10" s="14"/>
      <c r="JGA10" s="14"/>
      <c r="JGB10" s="14"/>
      <c r="JGC10" s="14"/>
      <c r="JGD10" s="14"/>
      <c r="JGE10" s="14"/>
      <c r="JGF10" s="14"/>
      <c r="JGG10" s="14"/>
      <c r="JGH10" s="14"/>
      <c r="JGI10" s="14"/>
      <c r="JGJ10" s="14"/>
      <c r="JGK10" s="14"/>
      <c r="JGL10" s="14"/>
      <c r="JGM10" s="14"/>
      <c r="JGN10" s="14"/>
      <c r="JGO10" s="14"/>
      <c r="JGP10" s="14"/>
      <c r="JGQ10" s="14"/>
      <c r="JGR10" s="14"/>
      <c r="JGS10" s="14"/>
      <c r="JGT10" s="14"/>
      <c r="JGU10" s="14"/>
      <c r="JGV10" s="14"/>
      <c r="JGW10" s="14"/>
      <c r="JGX10" s="14"/>
      <c r="JGY10" s="14"/>
      <c r="JGZ10" s="14"/>
      <c r="JHA10" s="14"/>
      <c r="JHB10" s="14"/>
      <c r="JHC10" s="14"/>
      <c r="JHD10" s="14"/>
      <c r="JHE10" s="14"/>
      <c r="JHF10" s="14"/>
      <c r="JHG10" s="14"/>
      <c r="JHH10" s="14"/>
      <c r="JHI10" s="14"/>
      <c r="JHJ10" s="14"/>
      <c r="JHK10" s="14"/>
      <c r="JHL10" s="14"/>
      <c r="JHM10" s="14"/>
      <c r="JHN10" s="14"/>
      <c r="JHO10" s="14"/>
      <c r="JHP10" s="14"/>
      <c r="JHQ10" s="14"/>
      <c r="JHR10" s="14"/>
      <c r="JHS10" s="14"/>
      <c r="JHT10" s="14"/>
      <c r="JHU10" s="14"/>
      <c r="JHV10" s="14"/>
      <c r="JHW10" s="14"/>
      <c r="JHX10" s="14"/>
      <c r="JHY10" s="14"/>
      <c r="JHZ10" s="14"/>
      <c r="JIA10" s="14"/>
      <c r="JIB10" s="14"/>
      <c r="JIC10" s="14"/>
      <c r="JID10" s="14"/>
      <c r="JIE10" s="14"/>
      <c r="JIF10" s="14"/>
      <c r="JIG10" s="14"/>
      <c r="JIH10" s="14"/>
      <c r="JII10" s="14"/>
      <c r="JIJ10" s="14"/>
      <c r="JIK10" s="14"/>
      <c r="JIL10" s="14"/>
      <c r="JIM10" s="14"/>
      <c r="JIN10" s="14"/>
      <c r="JIO10" s="14"/>
      <c r="JIP10" s="14"/>
      <c r="JIQ10" s="14"/>
      <c r="JIR10" s="14"/>
      <c r="JIS10" s="14"/>
      <c r="JIT10" s="14"/>
      <c r="JIU10" s="14"/>
      <c r="JIV10" s="14"/>
      <c r="JIW10" s="14"/>
      <c r="JIX10" s="14"/>
      <c r="JIY10" s="14"/>
      <c r="JIZ10" s="14"/>
      <c r="JJA10" s="14"/>
      <c r="JJB10" s="14"/>
      <c r="JJC10" s="14"/>
      <c r="JJD10" s="14"/>
      <c r="JJE10" s="14"/>
      <c r="JJF10" s="14"/>
      <c r="JJG10" s="14"/>
      <c r="JJH10" s="14"/>
      <c r="JJI10" s="14"/>
      <c r="JJJ10" s="14"/>
      <c r="JJK10" s="14"/>
      <c r="JJL10" s="14"/>
      <c r="JJM10" s="14"/>
      <c r="JJN10" s="14"/>
      <c r="JJO10" s="14"/>
      <c r="JJP10" s="14"/>
      <c r="JJQ10" s="14"/>
      <c r="JJR10" s="14"/>
      <c r="JJS10" s="14"/>
      <c r="JJT10" s="14"/>
      <c r="JJU10" s="14"/>
      <c r="JJV10" s="14"/>
      <c r="JJW10" s="14"/>
      <c r="JJX10" s="14"/>
      <c r="JJY10" s="14"/>
      <c r="JJZ10" s="14"/>
      <c r="JKA10" s="14"/>
      <c r="JKB10" s="14"/>
      <c r="JKC10" s="14"/>
      <c r="JKD10" s="14"/>
      <c r="JKE10" s="14"/>
      <c r="JKF10" s="14"/>
      <c r="JKG10" s="14"/>
      <c r="JKH10" s="14"/>
      <c r="JKI10" s="14"/>
      <c r="JKJ10" s="14"/>
      <c r="JKK10" s="14"/>
      <c r="JKL10" s="14"/>
      <c r="JKM10" s="14"/>
      <c r="JKN10" s="14"/>
      <c r="JKO10" s="14"/>
      <c r="JKP10" s="14"/>
      <c r="JKQ10" s="14"/>
      <c r="JKR10" s="14"/>
      <c r="JKS10" s="14"/>
      <c r="JKT10" s="14"/>
      <c r="JKU10" s="14"/>
      <c r="JKV10" s="14"/>
      <c r="JKW10" s="14"/>
      <c r="JKX10" s="14"/>
      <c r="JKY10" s="14"/>
      <c r="JKZ10" s="14"/>
      <c r="JLA10" s="14"/>
      <c r="JLB10" s="14"/>
      <c r="JLC10" s="14"/>
      <c r="JLD10" s="14"/>
      <c r="JLE10" s="14"/>
      <c r="JLF10" s="14"/>
      <c r="JLG10" s="14"/>
      <c r="JLH10" s="14"/>
      <c r="JLI10" s="14"/>
      <c r="JLJ10" s="14"/>
      <c r="JLK10" s="14"/>
      <c r="JLL10" s="14"/>
      <c r="JLM10" s="14"/>
      <c r="JLN10" s="14"/>
      <c r="JLO10" s="14"/>
      <c r="JLP10" s="14"/>
      <c r="JLQ10" s="14"/>
      <c r="JLR10" s="14"/>
      <c r="JLS10" s="14"/>
      <c r="JLT10" s="14"/>
      <c r="JLU10" s="14"/>
      <c r="JLV10" s="14"/>
      <c r="JLW10" s="14"/>
      <c r="JLX10" s="14"/>
      <c r="JLY10" s="14"/>
      <c r="JLZ10" s="14"/>
      <c r="JMA10" s="14"/>
      <c r="JMB10" s="14"/>
      <c r="JMC10" s="14"/>
      <c r="JMD10" s="14"/>
      <c r="JME10" s="14"/>
      <c r="JMF10" s="14"/>
      <c r="JMG10" s="14"/>
      <c r="JMH10" s="14"/>
      <c r="JMI10" s="14"/>
      <c r="JMJ10" s="14"/>
      <c r="JMK10" s="14"/>
      <c r="JML10" s="14"/>
      <c r="JMM10" s="14"/>
      <c r="JMN10" s="14"/>
      <c r="JMO10" s="14"/>
      <c r="JMP10" s="14"/>
      <c r="JMQ10" s="14"/>
      <c r="JMR10" s="14"/>
      <c r="JMS10" s="14"/>
      <c r="JMT10" s="14"/>
      <c r="JMU10" s="14"/>
      <c r="JMV10" s="14"/>
      <c r="JMW10" s="14"/>
      <c r="JMX10" s="14"/>
      <c r="JMY10" s="14"/>
      <c r="JMZ10" s="14"/>
      <c r="JNA10" s="14"/>
      <c r="JNB10" s="14"/>
      <c r="JNC10" s="14"/>
      <c r="JND10" s="14"/>
      <c r="JNE10" s="14"/>
      <c r="JNF10" s="14"/>
      <c r="JNG10" s="14"/>
      <c r="JNH10" s="14"/>
      <c r="JNI10" s="14"/>
      <c r="JNJ10" s="14"/>
      <c r="JNK10" s="14"/>
      <c r="JNL10" s="14"/>
      <c r="JNM10" s="14"/>
      <c r="JNN10" s="14"/>
      <c r="JNO10" s="14"/>
      <c r="JNP10" s="14"/>
      <c r="JNQ10" s="14"/>
      <c r="JNR10" s="14"/>
      <c r="JNS10" s="14"/>
      <c r="JNT10" s="14"/>
      <c r="JNU10" s="14"/>
      <c r="JNV10" s="14"/>
      <c r="JNW10" s="14"/>
      <c r="JNX10" s="14"/>
      <c r="JNY10" s="14"/>
      <c r="JNZ10" s="14"/>
      <c r="JOA10" s="14"/>
      <c r="JOB10" s="14"/>
      <c r="JOC10" s="14"/>
      <c r="JOD10" s="14"/>
      <c r="JOE10" s="14"/>
      <c r="JOF10" s="14"/>
      <c r="JOG10" s="14"/>
      <c r="JOH10" s="14"/>
      <c r="JOI10" s="14"/>
      <c r="JOJ10" s="14"/>
      <c r="JOK10" s="14"/>
      <c r="JOL10" s="14"/>
      <c r="JOM10" s="14"/>
      <c r="JON10" s="14"/>
      <c r="JOO10" s="14"/>
      <c r="JOP10" s="14"/>
      <c r="JOQ10" s="14"/>
      <c r="JOR10" s="14"/>
      <c r="JOS10" s="14"/>
      <c r="JOT10" s="14"/>
      <c r="JOU10" s="14"/>
      <c r="JOV10" s="14"/>
      <c r="JOW10" s="14"/>
      <c r="JOX10" s="14"/>
      <c r="JOY10" s="14"/>
      <c r="JOZ10" s="14"/>
      <c r="JPA10" s="14"/>
      <c r="JPB10" s="14"/>
      <c r="JPC10" s="14"/>
      <c r="JPD10" s="14"/>
      <c r="JPE10" s="14"/>
      <c r="JPF10" s="14"/>
      <c r="JPG10" s="14"/>
      <c r="JPH10" s="14"/>
      <c r="JPI10" s="14"/>
      <c r="JPJ10" s="14"/>
      <c r="JPK10" s="14"/>
      <c r="JPL10" s="14"/>
      <c r="JPM10" s="14"/>
      <c r="JPN10" s="14"/>
      <c r="JPO10" s="14"/>
      <c r="JPP10" s="14"/>
      <c r="JPQ10" s="14"/>
      <c r="JPR10" s="14"/>
      <c r="JPS10" s="14"/>
      <c r="JPT10" s="14"/>
      <c r="JPU10" s="14"/>
      <c r="JPV10" s="14"/>
      <c r="JPW10" s="14"/>
      <c r="JPX10" s="14"/>
      <c r="JPY10" s="14"/>
      <c r="JPZ10" s="14"/>
      <c r="JQA10" s="14"/>
      <c r="JQB10" s="14"/>
      <c r="JQC10" s="14"/>
      <c r="JQD10" s="14"/>
      <c r="JQE10" s="14"/>
      <c r="JQF10" s="14"/>
      <c r="JQG10" s="14"/>
      <c r="JQH10" s="14"/>
      <c r="JQI10" s="14"/>
      <c r="JQJ10" s="14"/>
      <c r="JQK10" s="14"/>
      <c r="JQL10" s="14"/>
      <c r="JQM10" s="14"/>
      <c r="JQN10" s="14"/>
      <c r="JQO10" s="14"/>
      <c r="JQP10" s="14"/>
      <c r="JQQ10" s="14"/>
      <c r="JQR10" s="14"/>
      <c r="JQS10" s="14"/>
      <c r="JQT10" s="14"/>
      <c r="JQU10" s="14"/>
      <c r="JQV10" s="14"/>
      <c r="JQW10" s="14"/>
      <c r="JQX10" s="14"/>
      <c r="JQY10" s="14"/>
      <c r="JQZ10" s="14"/>
      <c r="JRA10" s="14"/>
      <c r="JRB10" s="14"/>
      <c r="JRC10" s="14"/>
      <c r="JRD10" s="14"/>
      <c r="JRE10" s="14"/>
      <c r="JRF10" s="14"/>
      <c r="JRG10" s="14"/>
      <c r="JRH10" s="14"/>
      <c r="JRI10" s="14"/>
      <c r="JRJ10" s="14"/>
      <c r="JRK10" s="14"/>
      <c r="JRL10" s="14"/>
      <c r="JRM10" s="14"/>
      <c r="JRN10" s="14"/>
      <c r="JRO10" s="14"/>
      <c r="JRP10" s="14"/>
      <c r="JRQ10" s="14"/>
      <c r="JRR10" s="14"/>
      <c r="JRS10" s="14"/>
      <c r="JRT10" s="14"/>
      <c r="JRU10" s="14"/>
      <c r="JRV10" s="14"/>
      <c r="JRW10" s="14"/>
      <c r="JRX10" s="14"/>
      <c r="JRY10" s="14"/>
      <c r="JRZ10" s="14"/>
      <c r="JSA10" s="14"/>
      <c r="JSB10" s="14"/>
      <c r="JSC10" s="14"/>
      <c r="JSD10" s="14"/>
      <c r="JSE10" s="14"/>
      <c r="JSF10" s="14"/>
      <c r="JSG10" s="14"/>
      <c r="JSH10" s="14"/>
      <c r="JSI10" s="14"/>
      <c r="JSJ10" s="14"/>
      <c r="JSK10" s="14"/>
      <c r="JSL10" s="14"/>
      <c r="JSM10" s="14"/>
      <c r="JSN10" s="14"/>
      <c r="JSO10" s="14"/>
      <c r="JSP10" s="14"/>
      <c r="JSQ10" s="14"/>
      <c r="JSR10" s="14"/>
      <c r="JSS10" s="14"/>
      <c r="JST10" s="14"/>
      <c r="JSU10" s="14"/>
      <c r="JSV10" s="14"/>
      <c r="JSW10" s="14"/>
      <c r="JSX10" s="14"/>
      <c r="JSY10" s="14"/>
      <c r="JSZ10" s="14"/>
      <c r="JTA10" s="14"/>
      <c r="JTB10" s="14"/>
      <c r="JTC10" s="14"/>
      <c r="JTD10" s="14"/>
      <c r="JTE10" s="14"/>
      <c r="JTF10" s="14"/>
      <c r="JTG10" s="14"/>
      <c r="JTH10" s="14"/>
      <c r="JTI10" s="14"/>
      <c r="JTJ10" s="14"/>
      <c r="JTK10" s="14"/>
      <c r="JTL10" s="14"/>
      <c r="JTM10" s="14"/>
      <c r="JTN10" s="14"/>
      <c r="JTO10" s="14"/>
      <c r="JTP10" s="14"/>
      <c r="JTQ10" s="14"/>
      <c r="JTR10" s="14"/>
      <c r="JTS10" s="14"/>
      <c r="JTT10" s="14"/>
      <c r="JTU10" s="14"/>
      <c r="JTV10" s="14"/>
      <c r="JTW10" s="14"/>
      <c r="JTX10" s="14"/>
      <c r="JTY10" s="14"/>
      <c r="JTZ10" s="14"/>
      <c r="JUA10" s="14"/>
      <c r="JUB10" s="14"/>
      <c r="JUC10" s="14"/>
      <c r="JUD10" s="14"/>
      <c r="JUE10" s="14"/>
      <c r="JUF10" s="14"/>
      <c r="JUG10" s="14"/>
      <c r="JUH10" s="14"/>
      <c r="JUI10" s="14"/>
      <c r="JUJ10" s="14"/>
      <c r="JUK10" s="14"/>
      <c r="JUL10" s="14"/>
      <c r="JUM10" s="14"/>
      <c r="JUN10" s="14"/>
      <c r="JUO10" s="14"/>
      <c r="JUP10" s="14"/>
      <c r="JUQ10" s="14"/>
      <c r="JUR10" s="14"/>
      <c r="JUS10" s="14"/>
      <c r="JUT10" s="14"/>
      <c r="JUU10" s="14"/>
      <c r="JUV10" s="14"/>
      <c r="JUW10" s="14"/>
      <c r="JUX10" s="14"/>
      <c r="JUY10" s="14"/>
      <c r="JUZ10" s="14"/>
      <c r="JVA10" s="14"/>
      <c r="JVB10" s="14"/>
      <c r="JVC10" s="14"/>
      <c r="JVD10" s="14"/>
      <c r="JVE10" s="14"/>
      <c r="JVF10" s="14"/>
      <c r="JVG10" s="14"/>
      <c r="JVH10" s="14"/>
      <c r="JVI10" s="14"/>
      <c r="JVJ10" s="14"/>
      <c r="JVK10" s="14"/>
      <c r="JVL10" s="14"/>
      <c r="JVM10" s="14"/>
      <c r="JVN10" s="14"/>
      <c r="JVO10" s="14"/>
      <c r="JVP10" s="14"/>
      <c r="JVQ10" s="14"/>
      <c r="JVR10" s="14"/>
      <c r="JVS10" s="14"/>
      <c r="JVT10" s="14"/>
      <c r="JVU10" s="14"/>
      <c r="JVV10" s="14"/>
      <c r="JVW10" s="14"/>
      <c r="JVX10" s="14"/>
      <c r="JVY10" s="14"/>
      <c r="JVZ10" s="14"/>
      <c r="JWA10" s="14"/>
      <c r="JWB10" s="14"/>
      <c r="JWC10" s="14"/>
      <c r="JWD10" s="14"/>
      <c r="JWE10" s="14"/>
      <c r="JWF10" s="14"/>
      <c r="JWG10" s="14"/>
      <c r="JWH10" s="14"/>
      <c r="JWI10" s="14"/>
      <c r="JWJ10" s="14"/>
      <c r="JWK10" s="14"/>
      <c r="JWL10" s="14"/>
      <c r="JWM10" s="14"/>
      <c r="JWN10" s="14"/>
      <c r="JWO10" s="14"/>
      <c r="JWP10" s="14"/>
      <c r="JWQ10" s="14"/>
      <c r="JWR10" s="14"/>
      <c r="JWS10" s="14"/>
      <c r="JWT10" s="14"/>
      <c r="JWU10" s="14"/>
      <c r="JWV10" s="14"/>
      <c r="JWW10" s="14"/>
      <c r="JWX10" s="14"/>
      <c r="JWY10" s="14"/>
      <c r="JWZ10" s="14"/>
      <c r="JXA10" s="14"/>
      <c r="JXB10" s="14"/>
      <c r="JXC10" s="14"/>
      <c r="JXD10" s="14"/>
      <c r="JXE10" s="14"/>
      <c r="JXF10" s="14"/>
      <c r="JXG10" s="14"/>
      <c r="JXH10" s="14"/>
      <c r="JXI10" s="14"/>
      <c r="JXJ10" s="14"/>
      <c r="JXK10" s="14"/>
      <c r="JXL10" s="14"/>
      <c r="JXM10" s="14"/>
      <c r="JXN10" s="14"/>
      <c r="JXO10" s="14"/>
      <c r="JXP10" s="14"/>
      <c r="JXQ10" s="14"/>
      <c r="JXR10" s="14"/>
      <c r="JXS10" s="14"/>
      <c r="JXT10" s="14"/>
      <c r="JXU10" s="14"/>
      <c r="JXV10" s="14"/>
      <c r="JXW10" s="14"/>
      <c r="JXX10" s="14"/>
      <c r="JXY10" s="14"/>
      <c r="JXZ10" s="14"/>
      <c r="JYA10" s="14"/>
      <c r="JYB10" s="14"/>
      <c r="JYC10" s="14"/>
      <c r="JYD10" s="14"/>
      <c r="JYE10" s="14"/>
      <c r="JYF10" s="14"/>
      <c r="JYG10" s="14"/>
      <c r="JYH10" s="14"/>
      <c r="JYI10" s="14"/>
      <c r="JYJ10" s="14"/>
      <c r="JYK10" s="14"/>
      <c r="JYL10" s="14"/>
      <c r="JYM10" s="14"/>
      <c r="JYN10" s="14"/>
      <c r="JYO10" s="14"/>
      <c r="JYP10" s="14"/>
      <c r="JYQ10" s="14"/>
      <c r="JYR10" s="14"/>
      <c r="JYS10" s="14"/>
      <c r="JYT10" s="14"/>
      <c r="JYU10" s="14"/>
      <c r="JYV10" s="14"/>
      <c r="JYW10" s="14"/>
      <c r="JYX10" s="14"/>
      <c r="JYY10" s="14"/>
      <c r="JYZ10" s="14"/>
      <c r="JZA10" s="14"/>
      <c r="JZB10" s="14"/>
      <c r="JZC10" s="14"/>
      <c r="JZD10" s="14"/>
      <c r="JZE10" s="14"/>
      <c r="JZF10" s="14"/>
      <c r="JZG10" s="14"/>
      <c r="JZH10" s="14"/>
      <c r="JZI10" s="14"/>
      <c r="JZJ10" s="14"/>
      <c r="JZK10" s="14"/>
      <c r="JZL10" s="14"/>
      <c r="JZM10" s="14"/>
      <c r="JZN10" s="14"/>
      <c r="JZO10" s="14"/>
      <c r="JZP10" s="14"/>
      <c r="JZQ10" s="14"/>
      <c r="JZR10" s="14"/>
      <c r="JZS10" s="14"/>
      <c r="JZT10" s="14"/>
      <c r="JZU10" s="14"/>
      <c r="JZV10" s="14"/>
      <c r="JZW10" s="14"/>
      <c r="JZX10" s="14"/>
      <c r="JZY10" s="14"/>
      <c r="JZZ10" s="14"/>
      <c r="KAA10" s="14"/>
      <c r="KAB10" s="14"/>
      <c r="KAC10" s="14"/>
      <c r="KAD10" s="14"/>
      <c r="KAE10" s="14"/>
      <c r="KAF10" s="14"/>
      <c r="KAG10" s="14"/>
      <c r="KAH10" s="14"/>
      <c r="KAI10" s="14"/>
      <c r="KAJ10" s="14"/>
      <c r="KAK10" s="14"/>
      <c r="KAL10" s="14"/>
      <c r="KAM10" s="14"/>
      <c r="KAN10" s="14"/>
      <c r="KAO10" s="14"/>
      <c r="KAP10" s="14"/>
      <c r="KAQ10" s="14"/>
      <c r="KAR10" s="14"/>
      <c r="KAS10" s="14"/>
      <c r="KAT10" s="14"/>
      <c r="KAU10" s="14"/>
      <c r="KAV10" s="14"/>
      <c r="KAW10" s="14"/>
      <c r="KAX10" s="14"/>
      <c r="KAY10" s="14"/>
      <c r="KAZ10" s="14"/>
      <c r="KBA10" s="14"/>
      <c r="KBB10" s="14"/>
      <c r="KBC10" s="14"/>
      <c r="KBD10" s="14"/>
      <c r="KBE10" s="14"/>
      <c r="KBF10" s="14"/>
      <c r="KBG10" s="14"/>
      <c r="KBH10" s="14"/>
      <c r="KBI10" s="14"/>
      <c r="KBJ10" s="14"/>
      <c r="KBK10" s="14"/>
      <c r="KBL10" s="14"/>
      <c r="KBM10" s="14"/>
      <c r="KBN10" s="14"/>
      <c r="KBO10" s="14"/>
      <c r="KBP10" s="14"/>
      <c r="KBQ10" s="14"/>
      <c r="KBR10" s="14"/>
      <c r="KBS10" s="14"/>
      <c r="KBT10" s="14"/>
      <c r="KBU10" s="14"/>
      <c r="KBV10" s="14"/>
      <c r="KBW10" s="14"/>
      <c r="KBX10" s="14"/>
      <c r="KBY10" s="14"/>
      <c r="KBZ10" s="14"/>
      <c r="KCA10" s="14"/>
      <c r="KCB10" s="14"/>
      <c r="KCC10" s="14"/>
      <c r="KCD10" s="14"/>
      <c r="KCE10" s="14"/>
      <c r="KCF10" s="14"/>
      <c r="KCG10" s="14"/>
      <c r="KCH10" s="14"/>
      <c r="KCI10" s="14"/>
      <c r="KCJ10" s="14"/>
      <c r="KCK10" s="14"/>
      <c r="KCL10" s="14"/>
      <c r="KCM10" s="14"/>
      <c r="KCN10" s="14"/>
      <c r="KCO10" s="14"/>
      <c r="KCP10" s="14"/>
      <c r="KCQ10" s="14"/>
      <c r="KCR10" s="14"/>
      <c r="KCS10" s="14"/>
      <c r="KCT10" s="14"/>
      <c r="KCU10" s="14"/>
      <c r="KCV10" s="14"/>
      <c r="KCW10" s="14"/>
      <c r="KCX10" s="14"/>
      <c r="KCY10" s="14"/>
      <c r="KCZ10" s="14"/>
      <c r="KDA10" s="14"/>
      <c r="KDB10" s="14"/>
      <c r="KDC10" s="14"/>
      <c r="KDD10" s="14"/>
      <c r="KDE10" s="14"/>
      <c r="KDF10" s="14"/>
      <c r="KDG10" s="14"/>
      <c r="KDH10" s="14"/>
      <c r="KDI10" s="14"/>
      <c r="KDJ10" s="14"/>
      <c r="KDK10" s="14"/>
      <c r="KDL10" s="14"/>
      <c r="KDM10" s="14"/>
      <c r="KDN10" s="14"/>
      <c r="KDO10" s="14"/>
      <c r="KDP10" s="14"/>
      <c r="KDQ10" s="14"/>
      <c r="KDR10" s="14"/>
      <c r="KDS10" s="14"/>
      <c r="KDT10" s="14"/>
      <c r="KDU10" s="14"/>
      <c r="KDV10" s="14"/>
      <c r="KDW10" s="14"/>
      <c r="KDX10" s="14"/>
      <c r="KDY10" s="14"/>
      <c r="KDZ10" s="14"/>
      <c r="KEA10" s="14"/>
      <c r="KEB10" s="14"/>
      <c r="KEC10" s="14"/>
      <c r="KED10" s="14"/>
      <c r="KEE10" s="14"/>
      <c r="KEF10" s="14"/>
      <c r="KEG10" s="14"/>
      <c r="KEH10" s="14"/>
      <c r="KEI10" s="14"/>
      <c r="KEJ10" s="14"/>
      <c r="KEK10" s="14"/>
      <c r="KEL10" s="14"/>
      <c r="KEM10" s="14"/>
      <c r="KEN10" s="14"/>
      <c r="KEO10" s="14"/>
      <c r="KEP10" s="14"/>
      <c r="KEQ10" s="14"/>
      <c r="KER10" s="14"/>
      <c r="KES10" s="14"/>
      <c r="KET10" s="14"/>
      <c r="KEU10" s="14"/>
      <c r="KEV10" s="14"/>
      <c r="KEW10" s="14"/>
      <c r="KEX10" s="14"/>
      <c r="KEY10" s="14"/>
      <c r="KEZ10" s="14"/>
      <c r="KFA10" s="14"/>
      <c r="KFB10" s="14"/>
      <c r="KFC10" s="14"/>
      <c r="KFD10" s="14"/>
      <c r="KFE10" s="14"/>
      <c r="KFF10" s="14"/>
      <c r="KFG10" s="14"/>
      <c r="KFH10" s="14"/>
      <c r="KFI10" s="14"/>
      <c r="KFJ10" s="14"/>
      <c r="KFK10" s="14"/>
      <c r="KFL10" s="14"/>
      <c r="KFM10" s="14"/>
      <c r="KFN10" s="14"/>
      <c r="KFO10" s="14"/>
      <c r="KFP10" s="14"/>
      <c r="KFQ10" s="14"/>
      <c r="KFR10" s="14"/>
      <c r="KFS10" s="14"/>
      <c r="KFT10" s="14"/>
      <c r="KFU10" s="14"/>
      <c r="KFV10" s="14"/>
      <c r="KFW10" s="14"/>
      <c r="KFX10" s="14"/>
      <c r="KFY10" s="14"/>
      <c r="KFZ10" s="14"/>
      <c r="KGA10" s="14"/>
      <c r="KGB10" s="14"/>
      <c r="KGC10" s="14"/>
      <c r="KGD10" s="14"/>
      <c r="KGE10" s="14"/>
      <c r="KGF10" s="14"/>
      <c r="KGG10" s="14"/>
      <c r="KGH10" s="14"/>
      <c r="KGI10" s="14"/>
      <c r="KGJ10" s="14"/>
      <c r="KGK10" s="14"/>
      <c r="KGL10" s="14"/>
      <c r="KGM10" s="14"/>
      <c r="KGN10" s="14"/>
      <c r="KGO10" s="14"/>
      <c r="KGP10" s="14"/>
      <c r="KGQ10" s="14"/>
      <c r="KGR10" s="14"/>
      <c r="KGS10" s="14"/>
      <c r="KGT10" s="14"/>
      <c r="KGU10" s="14"/>
      <c r="KGV10" s="14"/>
      <c r="KGW10" s="14"/>
      <c r="KGX10" s="14"/>
      <c r="KGY10" s="14"/>
      <c r="KGZ10" s="14"/>
      <c r="KHA10" s="14"/>
      <c r="KHB10" s="14"/>
      <c r="KHC10" s="14"/>
      <c r="KHD10" s="14"/>
      <c r="KHE10" s="14"/>
      <c r="KHF10" s="14"/>
      <c r="KHG10" s="14"/>
      <c r="KHH10" s="14"/>
      <c r="KHI10" s="14"/>
      <c r="KHJ10" s="14"/>
      <c r="KHK10" s="14"/>
      <c r="KHL10" s="14"/>
      <c r="KHM10" s="14"/>
      <c r="KHN10" s="14"/>
      <c r="KHO10" s="14"/>
      <c r="KHP10" s="14"/>
      <c r="KHQ10" s="14"/>
      <c r="KHR10" s="14"/>
      <c r="KHS10" s="14"/>
      <c r="KHT10" s="14"/>
      <c r="KHU10" s="14"/>
      <c r="KHV10" s="14"/>
      <c r="KHW10" s="14"/>
      <c r="KHX10" s="14"/>
      <c r="KHY10" s="14"/>
      <c r="KHZ10" s="14"/>
      <c r="KIA10" s="14"/>
      <c r="KIB10" s="14"/>
      <c r="KIC10" s="14"/>
      <c r="KID10" s="14"/>
      <c r="KIE10" s="14"/>
      <c r="KIF10" s="14"/>
      <c r="KIG10" s="14"/>
      <c r="KIH10" s="14"/>
      <c r="KII10" s="14"/>
      <c r="KIJ10" s="14"/>
      <c r="KIK10" s="14"/>
      <c r="KIL10" s="14"/>
      <c r="KIM10" s="14"/>
      <c r="KIN10" s="14"/>
      <c r="KIO10" s="14"/>
      <c r="KIP10" s="14"/>
      <c r="KIQ10" s="14"/>
      <c r="KIR10" s="14"/>
      <c r="KIS10" s="14"/>
      <c r="KIT10" s="14"/>
      <c r="KIU10" s="14"/>
      <c r="KIV10" s="14"/>
      <c r="KIW10" s="14"/>
      <c r="KIX10" s="14"/>
      <c r="KIY10" s="14"/>
      <c r="KIZ10" s="14"/>
      <c r="KJA10" s="14"/>
      <c r="KJB10" s="14"/>
      <c r="KJC10" s="14"/>
      <c r="KJD10" s="14"/>
      <c r="KJE10" s="14"/>
      <c r="KJF10" s="14"/>
      <c r="KJG10" s="14"/>
      <c r="KJH10" s="14"/>
      <c r="KJI10" s="14"/>
      <c r="KJJ10" s="14"/>
      <c r="KJK10" s="14"/>
      <c r="KJL10" s="14"/>
      <c r="KJM10" s="14"/>
      <c r="KJN10" s="14"/>
      <c r="KJO10" s="14"/>
      <c r="KJP10" s="14"/>
      <c r="KJQ10" s="14"/>
      <c r="KJR10" s="14"/>
      <c r="KJS10" s="14"/>
      <c r="KJT10" s="14"/>
      <c r="KJU10" s="14"/>
      <c r="KJV10" s="14"/>
      <c r="KJW10" s="14"/>
      <c r="KJX10" s="14"/>
      <c r="KJY10" s="14"/>
      <c r="KJZ10" s="14"/>
      <c r="KKA10" s="14"/>
      <c r="KKB10" s="14"/>
      <c r="KKC10" s="14"/>
      <c r="KKD10" s="14"/>
      <c r="KKE10" s="14"/>
      <c r="KKF10" s="14"/>
      <c r="KKG10" s="14"/>
      <c r="KKH10" s="14"/>
      <c r="KKI10" s="14"/>
      <c r="KKJ10" s="14"/>
      <c r="KKK10" s="14"/>
      <c r="KKL10" s="14"/>
      <c r="KKM10" s="14"/>
      <c r="KKN10" s="14"/>
      <c r="KKO10" s="14"/>
      <c r="KKP10" s="14"/>
      <c r="KKQ10" s="14"/>
      <c r="KKR10" s="14"/>
      <c r="KKS10" s="14"/>
      <c r="KKT10" s="14"/>
      <c r="KKU10" s="14"/>
      <c r="KKV10" s="14"/>
      <c r="KKW10" s="14"/>
      <c r="KKX10" s="14"/>
      <c r="KKY10" s="14"/>
      <c r="KKZ10" s="14"/>
      <c r="KLA10" s="14"/>
      <c r="KLB10" s="14"/>
      <c r="KLC10" s="14"/>
      <c r="KLD10" s="14"/>
      <c r="KLE10" s="14"/>
      <c r="KLF10" s="14"/>
      <c r="KLG10" s="14"/>
      <c r="KLH10" s="14"/>
      <c r="KLI10" s="14"/>
      <c r="KLJ10" s="14"/>
      <c r="KLK10" s="14"/>
      <c r="KLL10" s="14"/>
      <c r="KLM10" s="14"/>
      <c r="KLN10" s="14"/>
      <c r="KLO10" s="14"/>
      <c r="KLP10" s="14"/>
      <c r="KLQ10" s="14"/>
      <c r="KLR10" s="14"/>
      <c r="KLS10" s="14"/>
      <c r="KLT10" s="14"/>
      <c r="KLU10" s="14"/>
      <c r="KLV10" s="14"/>
      <c r="KLW10" s="14"/>
      <c r="KLX10" s="14"/>
      <c r="KLY10" s="14"/>
      <c r="KLZ10" s="14"/>
      <c r="KMA10" s="14"/>
      <c r="KMB10" s="14"/>
      <c r="KMC10" s="14"/>
      <c r="KMD10" s="14"/>
      <c r="KME10" s="14"/>
      <c r="KMF10" s="14"/>
      <c r="KMG10" s="14"/>
      <c r="KMH10" s="14"/>
      <c r="KMI10" s="14"/>
      <c r="KMJ10" s="14"/>
      <c r="KMK10" s="14"/>
      <c r="KML10" s="14"/>
      <c r="KMM10" s="14"/>
      <c r="KMN10" s="14"/>
      <c r="KMO10" s="14"/>
      <c r="KMP10" s="14"/>
      <c r="KMQ10" s="14"/>
      <c r="KMR10" s="14"/>
      <c r="KMS10" s="14"/>
      <c r="KMT10" s="14"/>
      <c r="KMU10" s="14"/>
      <c r="KMV10" s="14"/>
      <c r="KMW10" s="14"/>
      <c r="KMX10" s="14"/>
      <c r="KMY10" s="14"/>
      <c r="KMZ10" s="14"/>
      <c r="KNA10" s="14"/>
      <c r="KNB10" s="14"/>
      <c r="KNC10" s="14"/>
      <c r="KND10" s="14"/>
      <c r="KNE10" s="14"/>
      <c r="KNF10" s="14"/>
      <c r="KNG10" s="14"/>
      <c r="KNH10" s="14"/>
      <c r="KNI10" s="14"/>
      <c r="KNJ10" s="14"/>
      <c r="KNK10" s="14"/>
      <c r="KNL10" s="14"/>
      <c r="KNM10" s="14"/>
      <c r="KNN10" s="14"/>
      <c r="KNO10" s="14"/>
      <c r="KNP10" s="14"/>
      <c r="KNQ10" s="14"/>
      <c r="KNR10" s="14"/>
      <c r="KNS10" s="14"/>
      <c r="KNT10" s="14"/>
      <c r="KNU10" s="14"/>
      <c r="KNV10" s="14"/>
      <c r="KNW10" s="14"/>
      <c r="KNX10" s="14"/>
      <c r="KNY10" s="14"/>
      <c r="KNZ10" s="14"/>
      <c r="KOA10" s="14"/>
      <c r="KOB10" s="14"/>
      <c r="KOC10" s="14"/>
      <c r="KOD10" s="14"/>
      <c r="KOE10" s="14"/>
      <c r="KOF10" s="14"/>
      <c r="KOG10" s="14"/>
      <c r="KOH10" s="14"/>
      <c r="KOI10" s="14"/>
      <c r="KOJ10" s="14"/>
      <c r="KOK10" s="14"/>
      <c r="KOL10" s="14"/>
      <c r="KOM10" s="14"/>
      <c r="KON10" s="14"/>
      <c r="KOO10" s="14"/>
      <c r="KOP10" s="14"/>
      <c r="KOQ10" s="14"/>
      <c r="KOR10" s="14"/>
      <c r="KOS10" s="14"/>
      <c r="KOT10" s="14"/>
      <c r="KOU10" s="14"/>
      <c r="KOV10" s="14"/>
      <c r="KOW10" s="14"/>
      <c r="KOX10" s="14"/>
      <c r="KOY10" s="14"/>
      <c r="KOZ10" s="14"/>
      <c r="KPA10" s="14"/>
      <c r="KPB10" s="14"/>
      <c r="KPC10" s="14"/>
      <c r="KPD10" s="14"/>
      <c r="KPE10" s="14"/>
      <c r="KPF10" s="14"/>
      <c r="KPG10" s="14"/>
      <c r="KPH10" s="14"/>
      <c r="KPI10" s="14"/>
      <c r="KPJ10" s="14"/>
      <c r="KPK10" s="14"/>
      <c r="KPL10" s="14"/>
      <c r="KPM10" s="14"/>
      <c r="KPN10" s="14"/>
      <c r="KPO10" s="14"/>
      <c r="KPP10" s="14"/>
      <c r="KPQ10" s="14"/>
      <c r="KPR10" s="14"/>
      <c r="KPS10" s="14"/>
      <c r="KPT10" s="14"/>
      <c r="KPU10" s="14"/>
      <c r="KPV10" s="14"/>
      <c r="KPW10" s="14"/>
      <c r="KPX10" s="14"/>
      <c r="KPY10" s="14"/>
      <c r="KPZ10" s="14"/>
      <c r="KQA10" s="14"/>
      <c r="KQB10" s="14"/>
      <c r="KQC10" s="14"/>
      <c r="KQD10" s="14"/>
      <c r="KQE10" s="14"/>
      <c r="KQF10" s="14"/>
      <c r="KQG10" s="14"/>
      <c r="KQH10" s="14"/>
      <c r="KQI10" s="14"/>
      <c r="KQJ10" s="14"/>
      <c r="KQK10" s="14"/>
      <c r="KQL10" s="14"/>
      <c r="KQM10" s="14"/>
      <c r="KQN10" s="14"/>
      <c r="KQO10" s="14"/>
      <c r="KQP10" s="14"/>
      <c r="KQQ10" s="14"/>
      <c r="KQR10" s="14"/>
      <c r="KQS10" s="14"/>
      <c r="KQT10" s="14"/>
      <c r="KQU10" s="14"/>
      <c r="KQV10" s="14"/>
      <c r="KQW10" s="14"/>
      <c r="KQX10" s="14"/>
      <c r="KQY10" s="14"/>
      <c r="KQZ10" s="14"/>
      <c r="KRA10" s="14"/>
      <c r="KRB10" s="14"/>
      <c r="KRC10" s="14"/>
      <c r="KRD10" s="14"/>
      <c r="KRE10" s="14"/>
      <c r="KRF10" s="14"/>
      <c r="KRG10" s="14"/>
      <c r="KRH10" s="14"/>
      <c r="KRI10" s="14"/>
      <c r="KRJ10" s="14"/>
      <c r="KRK10" s="14"/>
      <c r="KRL10" s="14"/>
      <c r="KRM10" s="14"/>
      <c r="KRN10" s="14"/>
      <c r="KRO10" s="14"/>
      <c r="KRP10" s="14"/>
      <c r="KRQ10" s="14"/>
      <c r="KRR10" s="14"/>
      <c r="KRS10" s="14"/>
      <c r="KRT10" s="14"/>
      <c r="KRU10" s="14"/>
      <c r="KRV10" s="14"/>
      <c r="KRW10" s="14"/>
      <c r="KRX10" s="14"/>
      <c r="KRY10" s="14"/>
      <c r="KRZ10" s="14"/>
      <c r="KSA10" s="14"/>
      <c r="KSB10" s="14"/>
      <c r="KSC10" s="14"/>
      <c r="KSD10" s="14"/>
      <c r="KSE10" s="14"/>
      <c r="KSF10" s="14"/>
      <c r="KSG10" s="14"/>
      <c r="KSH10" s="14"/>
      <c r="KSI10" s="14"/>
      <c r="KSJ10" s="14"/>
      <c r="KSK10" s="14"/>
      <c r="KSL10" s="14"/>
      <c r="KSM10" s="14"/>
      <c r="KSN10" s="14"/>
      <c r="KSO10" s="14"/>
      <c r="KSP10" s="14"/>
      <c r="KSQ10" s="14"/>
      <c r="KSR10" s="14"/>
      <c r="KSS10" s="14"/>
      <c r="KST10" s="14"/>
      <c r="KSU10" s="14"/>
      <c r="KSV10" s="14"/>
      <c r="KSW10" s="14"/>
      <c r="KSX10" s="14"/>
      <c r="KSY10" s="14"/>
      <c r="KSZ10" s="14"/>
      <c r="KTA10" s="14"/>
      <c r="KTB10" s="14"/>
      <c r="KTC10" s="14"/>
      <c r="KTD10" s="14"/>
      <c r="KTE10" s="14"/>
      <c r="KTF10" s="14"/>
      <c r="KTG10" s="14"/>
      <c r="KTH10" s="14"/>
      <c r="KTI10" s="14"/>
      <c r="KTJ10" s="14"/>
      <c r="KTK10" s="14"/>
      <c r="KTL10" s="14"/>
      <c r="KTM10" s="14"/>
      <c r="KTN10" s="14"/>
      <c r="KTO10" s="14"/>
      <c r="KTP10" s="14"/>
      <c r="KTQ10" s="14"/>
      <c r="KTR10" s="14"/>
      <c r="KTS10" s="14"/>
      <c r="KTT10" s="14"/>
      <c r="KTU10" s="14"/>
      <c r="KTV10" s="14"/>
      <c r="KTW10" s="14"/>
      <c r="KTX10" s="14"/>
      <c r="KTY10" s="14"/>
      <c r="KTZ10" s="14"/>
      <c r="KUA10" s="14"/>
      <c r="KUB10" s="14"/>
      <c r="KUC10" s="14"/>
      <c r="KUD10" s="14"/>
      <c r="KUE10" s="14"/>
      <c r="KUF10" s="14"/>
      <c r="KUG10" s="14"/>
      <c r="KUH10" s="14"/>
      <c r="KUI10" s="14"/>
      <c r="KUJ10" s="14"/>
      <c r="KUK10" s="14"/>
      <c r="KUL10" s="14"/>
      <c r="KUM10" s="14"/>
      <c r="KUN10" s="14"/>
      <c r="KUO10" s="14"/>
      <c r="KUP10" s="14"/>
      <c r="KUQ10" s="14"/>
      <c r="KUR10" s="14"/>
      <c r="KUS10" s="14"/>
      <c r="KUT10" s="14"/>
      <c r="KUU10" s="14"/>
      <c r="KUV10" s="14"/>
      <c r="KUW10" s="14"/>
      <c r="KUX10" s="14"/>
      <c r="KUY10" s="14"/>
      <c r="KUZ10" s="14"/>
      <c r="KVA10" s="14"/>
      <c r="KVB10" s="14"/>
      <c r="KVC10" s="14"/>
      <c r="KVD10" s="14"/>
      <c r="KVE10" s="14"/>
      <c r="KVF10" s="14"/>
      <c r="KVG10" s="14"/>
      <c r="KVH10" s="14"/>
      <c r="KVI10" s="14"/>
      <c r="KVJ10" s="14"/>
      <c r="KVK10" s="14"/>
      <c r="KVL10" s="14"/>
      <c r="KVM10" s="14"/>
      <c r="KVN10" s="14"/>
      <c r="KVO10" s="14"/>
      <c r="KVP10" s="14"/>
      <c r="KVQ10" s="14"/>
      <c r="KVR10" s="14"/>
      <c r="KVS10" s="14"/>
      <c r="KVT10" s="14"/>
      <c r="KVU10" s="14"/>
      <c r="KVV10" s="14"/>
      <c r="KVW10" s="14"/>
      <c r="KVX10" s="14"/>
      <c r="KVY10" s="14"/>
      <c r="KVZ10" s="14"/>
      <c r="KWA10" s="14"/>
      <c r="KWB10" s="14"/>
      <c r="KWC10" s="14"/>
      <c r="KWD10" s="14"/>
      <c r="KWE10" s="14"/>
      <c r="KWF10" s="14"/>
      <c r="KWG10" s="14"/>
      <c r="KWH10" s="14"/>
      <c r="KWI10" s="14"/>
      <c r="KWJ10" s="14"/>
      <c r="KWK10" s="14"/>
      <c r="KWL10" s="14"/>
      <c r="KWM10" s="14"/>
      <c r="KWN10" s="14"/>
      <c r="KWO10" s="14"/>
      <c r="KWP10" s="14"/>
      <c r="KWQ10" s="14"/>
      <c r="KWR10" s="14"/>
      <c r="KWS10" s="14"/>
      <c r="KWT10" s="14"/>
      <c r="KWU10" s="14"/>
      <c r="KWV10" s="14"/>
      <c r="KWW10" s="14"/>
      <c r="KWX10" s="14"/>
      <c r="KWY10" s="14"/>
      <c r="KWZ10" s="14"/>
      <c r="KXA10" s="14"/>
      <c r="KXB10" s="14"/>
      <c r="KXC10" s="14"/>
      <c r="KXD10" s="14"/>
      <c r="KXE10" s="14"/>
      <c r="KXF10" s="14"/>
      <c r="KXG10" s="14"/>
      <c r="KXH10" s="14"/>
      <c r="KXI10" s="14"/>
      <c r="KXJ10" s="14"/>
      <c r="KXK10" s="14"/>
      <c r="KXL10" s="14"/>
      <c r="KXM10" s="14"/>
      <c r="KXN10" s="14"/>
      <c r="KXO10" s="14"/>
      <c r="KXP10" s="14"/>
      <c r="KXQ10" s="14"/>
      <c r="KXR10" s="14"/>
      <c r="KXS10" s="14"/>
      <c r="KXT10" s="14"/>
      <c r="KXU10" s="14"/>
      <c r="KXV10" s="14"/>
      <c r="KXW10" s="14"/>
      <c r="KXX10" s="14"/>
      <c r="KXY10" s="14"/>
      <c r="KXZ10" s="14"/>
      <c r="KYA10" s="14"/>
      <c r="KYB10" s="14"/>
      <c r="KYC10" s="14"/>
      <c r="KYD10" s="14"/>
      <c r="KYE10" s="14"/>
      <c r="KYF10" s="14"/>
      <c r="KYG10" s="14"/>
      <c r="KYH10" s="14"/>
      <c r="KYI10" s="14"/>
      <c r="KYJ10" s="14"/>
      <c r="KYK10" s="14"/>
      <c r="KYL10" s="14"/>
      <c r="KYM10" s="14"/>
      <c r="KYN10" s="14"/>
      <c r="KYO10" s="14"/>
      <c r="KYP10" s="14"/>
      <c r="KYQ10" s="14"/>
      <c r="KYR10" s="14"/>
      <c r="KYS10" s="14"/>
      <c r="KYT10" s="14"/>
      <c r="KYU10" s="14"/>
      <c r="KYV10" s="14"/>
      <c r="KYW10" s="14"/>
      <c r="KYX10" s="14"/>
      <c r="KYY10" s="14"/>
      <c r="KYZ10" s="14"/>
      <c r="KZA10" s="14"/>
      <c r="KZB10" s="14"/>
      <c r="KZC10" s="14"/>
      <c r="KZD10" s="14"/>
      <c r="KZE10" s="14"/>
      <c r="KZF10" s="14"/>
      <c r="KZG10" s="14"/>
      <c r="KZH10" s="14"/>
      <c r="KZI10" s="14"/>
      <c r="KZJ10" s="14"/>
      <c r="KZK10" s="14"/>
      <c r="KZL10" s="14"/>
      <c r="KZM10" s="14"/>
      <c r="KZN10" s="14"/>
      <c r="KZO10" s="14"/>
      <c r="KZP10" s="14"/>
      <c r="KZQ10" s="14"/>
      <c r="KZR10" s="14"/>
      <c r="KZS10" s="14"/>
      <c r="KZT10" s="14"/>
      <c r="KZU10" s="14"/>
      <c r="KZV10" s="14"/>
      <c r="KZW10" s="14"/>
      <c r="KZX10" s="14"/>
      <c r="KZY10" s="14"/>
      <c r="KZZ10" s="14"/>
      <c r="LAA10" s="14"/>
      <c r="LAB10" s="14"/>
      <c r="LAC10" s="14"/>
      <c r="LAD10" s="14"/>
      <c r="LAE10" s="14"/>
      <c r="LAF10" s="14"/>
      <c r="LAG10" s="14"/>
      <c r="LAH10" s="14"/>
      <c r="LAI10" s="14"/>
      <c r="LAJ10" s="14"/>
      <c r="LAK10" s="14"/>
      <c r="LAL10" s="14"/>
      <c r="LAM10" s="14"/>
      <c r="LAN10" s="14"/>
      <c r="LAO10" s="14"/>
      <c r="LAP10" s="14"/>
      <c r="LAQ10" s="14"/>
      <c r="LAR10" s="14"/>
      <c r="LAS10" s="14"/>
      <c r="LAT10" s="14"/>
      <c r="LAU10" s="14"/>
      <c r="LAV10" s="14"/>
      <c r="LAW10" s="14"/>
      <c r="LAX10" s="14"/>
      <c r="LAY10" s="14"/>
      <c r="LAZ10" s="14"/>
      <c r="LBA10" s="14"/>
      <c r="LBB10" s="14"/>
      <c r="LBC10" s="14"/>
      <c r="LBD10" s="14"/>
      <c r="LBE10" s="14"/>
      <c r="LBF10" s="14"/>
      <c r="LBG10" s="14"/>
      <c r="LBH10" s="14"/>
      <c r="LBI10" s="14"/>
      <c r="LBJ10" s="14"/>
      <c r="LBK10" s="14"/>
      <c r="LBL10" s="14"/>
      <c r="LBM10" s="14"/>
      <c r="LBN10" s="14"/>
      <c r="LBO10" s="14"/>
      <c r="LBP10" s="14"/>
      <c r="LBQ10" s="14"/>
      <c r="LBR10" s="14"/>
      <c r="LBS10" s="14"/>
      <c r="LBT10" s="14"/>
      <c r="LBU10" s="14"/>
      <c r="LBV10" s="14"/>
      <c r="LBW10" s="14"/>
      <c r="LBX10" s="14"/>
      <c r="LBY10" s="14"/>
      <c r="LBZ10" s="14"/>
      <c r="LCA10" s="14"/>
      <c r="LCB10" s="14"/>
      <c r="LCC10" s="14"/>
      <c r="LCD10" s="14"/>
      <c r="LCE10" s="14"/>
      <c r="LCF10" s="14"/>
      <c r="LCG10" s="14"/>
      <c r="LCH10" s="14"/>
      <c r="LCI10" s="14"/>
      <c r="LCJ10" s="14"/>
      <c r="LCK10" s="14"/>
      <c r="LCL10" s="14"/>
      <c r="LCM10" s="14"/>
      <c r="LCN10" s="14"/>
      <c r="LCO10" s="14"/>
      <c r="LCP10" s="14"/>
      <c r="LCQ10" s="14"/>
      <c r="LCR10" s="14"/>
      <c r="LCS10" s="14"/>
      <c r="LCT10" s="14"/>
      <c r="LCU10" s="14"/>
      <c r="LCV10" s="14"/>
      <c r="LCW10" s="14"/>
      <c r="LCX10" s="14"/>
      <c r="LCY10" s="14"/>
      <c r="LCZ10" s="14"/>
      <c r="LDA10" s="14"/>
      <c r="LDB10" s="14"/>
      <c r="LDC10" s="14"/>
      <c r="LDD10" s="14"/>
      <c r="LDE10" s="14"/>
      <c r="LDF10" s="14"/>
      <c r="LDG10" s="14"/>
      <c r="LDH10" s="14"/>
      <c r="LDI10" s="14"/>
      <c r="LDJ10" s="14"/>
      <c r="LDK10" s="14"/>
      <c r="LDL10" s="14"/>
      <c r="LDM10" s="14"/>
      <c r="LDN10" s="14"/>
      <c r="LDO10" s="14"/>
      <c r="LDP10" s="14"/>
      <c r="LDQ10" s="14"/>
      <c r="LDR10" s="14"/>
      <c r="LDS10" s="14"/>
      <c r="LDT10" s="14"/>
      <c r="LDU10" s="14"/>
      <c r="LDV10" s="14"/>
      <c r="LDW10" s="14"/>
      <c r="LDX10" s="14"/>
      <c r="LDY10" s="14"/>
      <c r="LDZ10" s="14"/>
      <c r="LEA10" s="14"/>
      <c r="LEB10" s="14"/>
      <c r="LEC10" s="14"/>
      <c r="LED10" s="14"/>
      <c r="LEE10" s="14"/>
      <c r="LEF10" s="14"/>
      <c r="LEG10" s="14"/>
      <c r="LEH10" s="14"/>
      <c r="LEI10" s="14"/>
      <c r="LEJ10" s="14"/>
      <c r="LEK10" s="14"/>
      <c r="LEL10" s="14"/>
      <c r="LEM10" s="14"/>
      <c r="LEN10" s="14"/>
      <c r="LEO10" s="14"/>
      <c r="LEP10" s="14"/>
      <c r="LEQ10" s="14"/>
      <c r="LER10" s="14"/>
      <c r="LES10" s="14"/>
      <c r="LET10" s="14"/>
      <c r="LEU10" s="14"/>
      <c r="LEV10" s="14"/>
      <c r="LEW10" s="14"/>
      <c r="LEX10" s="14"/>
      <c r="LEY10" s="14"/>
      <c r="LEZ10" s="14"/>
      <c r="LFA10" s="14"/>
      <c r="LFB10" s="14"/>
      <c r="LFC10" s="14"/>
      <c r="LFD10" s="14"/>
      <c r="LFE10" s="14"/>
      <c r="LFF10" s="14"/>
      <c r="LFG10" s="14"/>
      <c r="LFH10" s="14"/>
      <c r="LFI10" s="14"/>
      <c r="LFJ10" s="14"/>
      <c r="LFK10" s="14"/>
      <c r="LFL10" s="14"/>
      <c r="LFM10" s="14"/>
      <c r="LFN10" s="14"/>
      <c r="LFO10" s="14"/>
      <c r="LFP10" s="14"/>
      <c r="LFQ10" s="14"/>
      <c r="LFR10" s="14"/>
      <c r="LFS10" s="14"/>
      <c r="LFT10" s="14"/>
      <c r="LFU10" s="14"/>
      <c r="LFV10" s="14"/>
      <c r="LFW10" s="14"/>
      <c r="LFX10" s="14"/>
      <c r="LFY10" s="14"/>
      <c r="LFZ10" s="14"/>
      <c r="LGA10" s="14"/>
      <c r="LGB10" s="14"/>
      <c r="LGC10" s="14"/>
      <c r="LGD10" s="14"/>
      <c r="LGE10" s="14"/>
      <c r="LGF10" s="14"/>
      <c r="LGG10" s="14"/>
      <c r="LGH10" s="14"/>
      <c r="LGI10" s="14"/>
      <c r="LGJ10" s="14"/>
      <c r="LGK10" s="14"/>
      <c r="LGL10" s="14"/>
      <c r="LGM10" s="14"/>
      <c r="LGN10" s="14"/>
      <c r="LGO10" s="14"/>
      <c r="LGP10" s="14"/>
      <c r="LGQ10" s="14"/>
      <c r="LGR10" s="14"/>
      <c r="LGS10" s="14"/>
      <c r="LGT10" s="14"/>
      <c r="LGU10" s="14"/>
      <c r="LGV10" s="14"/>
      <c r="LGW10" s="14"/>
      <c r="LGX10" s="14"/>
      <c r="LGY10" s="14"/>
      <c r="LGZ10" s="14"/>
      <c r="LHA10" s="14"/>
      <c r="LHB10" s="14"/>
      <c r="LHC10" s="14"/>
      <c r="LHD10" s="14"/>
      <c r="LHE10" s="14"/>
      <c r="LHF10" s="14"/>
      <c r="LHG10" s="14"/>
      <c r="LHH10" s="14"/>
      <c r="LHI10" s="14"/>
      <c r="LHJ10" s="14"/>
      <c r="LHK10" s="14"/>
      <c r="LHL10" s="14"/>
      <c r="LHM10" s="14"/>
      <c r="LHN10" s="14"/>
      <c r="LHO10" s="14"/>
      <c r="LHP10" s="14"/>
      <c r="LHQ10" s="14"/>
      <c r="LHR10" s="14"/>
      <c r="LHS10" s="14"/>
      <c r="LHT10" s="14"/>
      <c r="LHU10" s="14"/>
      <c r="LHV10" s="14"/>
      <c r="LHW10" s="14"/>
      <c r="LHX10" s="14"/>
      <c r="LHY10" s="14"/>
      <c r="LHZ10" s="14"/>
      <c r="LIA10" s="14"/>
      <c r="LIB10" s="14"/>
      <c r="LIC10" s="14"/>
      <c r="LID10" s="14"/>
      <c r="LIE10" s="14"/>
      <c r="LIF10" s="14"/>
      <c r="LIG10" s="14"/>
      <c r="LIH10" s="14"/>
      <c r="LII10" s="14"/>
      <c r="LIJ10" s="14"/>
      <c r="LIK10" s="14"/>
      <c r="LIL10" s="14"/>
      <c r="LIM10" s="14"/>
      <c r="LIN10" s="14"/>
      <c r="LIO10" s="14"/>
      <c r="LIP10" s="14"/>
      <c r="LIQ10" s="14"/>
      <c r="LIR10" s="14"/>
      <c r="LIS10" s="14"/>
      <c r="LIT10" s="14"/>
      <c r="LIU10" s="14"/>
      <c r="LIV10" s="14"/>
      <c r="LIW10" s="14"/>
      <c r="LIX10" s="14"/>
      <c r="LIY10" s="14"/>
      <c r="LIZ10" s="14"/>
      <c r="LJA10" s="14"/>
      <c r="LJB10" s="14"/>
      <c r="LJC10" s="14"/>
      <c r="LJD10" s="14"/>
      <c r="LJE10" s="14"/>
      <c r="LJF10" s="14"/>
      <c r="LJG10" s="14"/>
      <c r="LJH10" s="14"/>
      <c r="LJI10" s="14"/>
      <c r="LJJ10" s="14"/>
      <c r="LJK10" s="14"/>
      <c r="LJL10" s="14"/>
      <c r="LJM10" s="14"/>
      <c r="LJN10" s="14"/>
      <c r="LJO10" s="14"/>
      <c r="LJP10" s="14"/>
      <c r="LJQ10" s="14"/>
      <c r="LJR10" s="14"/>
      <c r="LJS10" s="14"/>
      <c r="LJT10" s="14"/>
      <c r="LJU10" s="14"/>
      <c r="LJV10" s="14"/>
      <c r="LJW10" s="14"/>
      <c r="LJX10" s="14"/>
      <c r="LJY10" s="14"/>
      <c r="LJZ10" s="14"/>
      <c r="LKA10" s="14"/>
      <c r="LKB10" s="14"/>
      <c r="LKC10" s="14"/>
      <c r="LKD10" s="14"/>
      <c r="LKE10" s="14"/>
      <c r="LKF10" s="14"/>
      <c r="LKG10" s="14"/>
      <c r="LKH10" s="14"/>
      <c r="LKI10" s="14"/>
      <c r="LKJ10" s="14"/>
      <c r="LKK10" s="14"/>
      <c r="LKL10" s="14"/>
      <c r="LKM10" s="14"/>
      <c r="LKN10" s="14"/>
      <c r="LKO10" s="14"/>
      <c r="LKP10" s="14"/>
      <c r="LKQ10" s="14"/>
      <c r="LKR10" s="14"/>
      <c r="LKS10" s="14"/>
      <c r="LKT10" s="14"/>
      <c r="LKU10" s="14"/>
      <c r="LKV10" s="14"/>
      <c r="LKW10" s="14"/>
      <c r="LKX10" s="14"/>
      <c r="LKY10" s="14"/>
      <c r="LKZ10" s="14"/>
      <c r="LLA10" s="14"/>
      <c r="LLB10" s="14"/>
      <c r="LLC10" s="14"/>
      <c r="LLD10" s="14"/>
      <c r="LLE10" s="14"/>
      <c r="LLF10" s="14"/>
      <c r="LLG10" s="14"/>
      <c r="LLH10" s="14"/>
      <c r="LLI10" s="14"/>
      <c r="LLJ10" s="14"/>
      <c r="LLK10" s="14"/>
      <c r="LLL10" s="14"/>
      <c r="LLM10" s="14"/>
      <c r="LLN10" s="14"/>
      <c r="LLO10" s="14"/>
      <c r="LLP10" s="14"/>
      <c r="LLQ10" s="14"/>
      <c r="LLR10" s="14"/>
      <c r="LLS10" s="14"/>
      <c r="LLT10" s="14"/>
      <c r="LLU10" s="14"/>
      <c r="LLV10" s="14"/>
      <c r="LLW10" s="14"/>
      <c r="LLX10" s="14"/>
      <c r="LLY10" s="14"/>
      <c r="LLZ10" s="14"/>
      <c r="LMA10" s="14"/>
      <c r="LMB10" s="14"/>
      <c r="LMC10" s="14"/>
      <c r="LMD10" s="14"/>
      <c r="LME10" s="14"/>
      <c r="LMF10" s="14"/>
      <c r="LMG10" s="14"/>
      <c r="LMH10" s="14"/>
      <c r="LMI10" s="14"/>
      <c r="LMJ10" s="14"/>
      <c r="LMK10" s="14"/>
      <c r="LML10" s="14"/>
      <c r="LMM10" s="14"/>
      <c r="LMN10" s="14"/>
      <c r="LMO10" s="14"/>
      <c r="LMP10" s="14"/>
      <c r="LMQ10" s="14"/>
      <c r="LMR10" s="14"/>
      <c r="LMS10" s="14"/>
      <c r="LMT10" s="14"/>
      <c r="LMU10" s="14"/>
      <c r="LMV10" s="14"/>
      <c r="LMW10" s="14"/>
      <c r="LMX10" s="14"/>
      <c r="LMY10" s="14"/>
      <c r="LMZ10" s="14"/>
      <c r="LNA10" s="14"/>
      <c r="LNB10" s="14"/>
      <c r="LNC10" s="14"/>
      <c r="LND10" s="14"/>
      <c r="LNE10" s="14"/>
      <c r="LNF10" s="14"/>
      <c r="LNG10" s="14"/>
      <c r="LNH10" s="14"/>
      <c r="LNI10" s="14"/>
      <c r="LNJ10" s="14"/>
      <c r="LNK10" s="14"/>
      <c r="LNL10" s="14"/>
      <c r="LNM10" s="14"/>
      <c r="LNN10" s="14"/>
      <c r="LNO10" s="14"/>
      <c r="LNP10" s="14"/>
      <c r="LNQ10" s="14"/>
      <c r="LNR10" s="14"/>
      <c r="LNS10" s="14"/>
      <c r="LNT10" s="14"/>
      <c r="LNU10" s="14"/>
      <c r="LNV10" s="14"/>
      <c r="LNW10" s="14"/>
      <c r="LNX10" s="14"/>
      <c r="LNY10" s="14"/>
      <c r="LNZ10" s="14"/>
      <c r="LOA10" s="14"/>
      <c r="LOB10" s="14"/>
      <c r="LOC10" s="14"/>
      <c r="LOD10" s="14"/>
      <c r="LOE10" s="14"/>
      <c r="LOF10" s="14"/>
      <c r="LOG10" s="14"/>
      <c r="LOH10" s="14"/>
      <c r="LOI10" s="14"/>
      <c r="LOJ10" s="14"/>
      <c r="LOK10" s="14"/>
      <c r="LOL10" s="14"/>
      <c r="LOM10" s="14"/>
      <c r="LON10" s="14"/>
      <c r="LOO10" s="14"/>
      <c r="LOP10" s="14"/>
      <c r="LOQ10" s="14"/>
      <c r="LOR10" s="14"/>
      <c r="LOS10" s="14"/>
      <c r="LOT10" s="14"/>
      <c r="LOU10" s="14"/>
      <c r="LOV10" s="14"/>
      <c r="LOW10" s="14"/>
      <c r="LOX10" s="14"/>
      <c r="LOY10" s="14"/>
      <c r="LOZ10" s="14"/>
      <c r="LPA10" s="14"/>
      <c r="LPB10" s="14"/>
      <c r="LPC10" s="14"/>
      <c r="LPD10" s="14"/>
      <c r="LPE10" s="14"/>
      <c r="LPF10" s="14"/>
      <c r="LPG10" s="14"/>
      <c r="LPH10" s="14"/>
      <c r="LPI10" s="14"/>
      <c r="LPJ10" s="14"/>
      <c r="LPK10" s="14"/>
      <c r="LPL10" s="14"/>
      <c r="LPM10" s="14"/>
      <c r="LPN10" s="14"/>
      <c r="LPO10" s="14"/>
      <c r="LPP10" s="14"/>
      <c r="LPQ10" s="14"/>
      <c r="LPR10" s="14"/>
      <c r="LPS10" s="14"/>
      <c r="LPT10" s="14"/>
      <c r="LPU10" s="14"/>
      <c r="LPV10" s="14"/>
      <c r="LPW10" s="14"/>
      <c r="LPX10" s="14"/>
      <c r="LPY10" s="14"/>
      <c r="LPZ10" s="14"/>
      <c r="LQA10" s="14"/>
      <c r="LQB10" s="14"/>
      <c r="LQC10" s="14"/>
      <c r="LQD10" s="14"/>
      <c r="LQE10" s="14"/>
      <c r="LQF10" s="14"/>
      <c r="LQG10" s="14"/>
      <c r="LQH10" s="14"/>
      <c r="LQI10" s="14"/>
      <c r="LQJ10" s="14"/>
      <c r="LQK10" s="14"/>
      <c r="LQL10" s="14"/>
      <c r="LQM10" s="14"/>
      <c r="LQN10" s="14"/>
      <c r="LQO10" s="14"/>
      <c r="LQP10" s="14"/>
      <c r="LQQ10" s="14"/>
      <c r="LQR10" s="14"/>
      <c r="LQS10" s="14"/>
      <c r="LQT10" s="14"/>
      <c r="LQU10" s="14"/>
      <c r="LQV10" s="14"/>
      <c r="LQW10" s="14"/>
      <c r="LQX10" s="14"/>
      <c r="LQY10" s="14"/>
      <c r="LQZ10" s="14"/>
      <c r="LRA10" s="14"/>
      <c r="LRB10" s="14"/>
      <c r="LRC10" s="14"/>
      <c r="LRD10" s="14"/>
      <c r="LRE10" s="14"/>
      <c r="LRF10" s="14"/>
      <c r="LRG10" s="14"/>
      <c r="LRH10" s="14"/>
      <c r="LRI10" s="14"/>
      <c r="LRJ10" s="14"/>
      <c r="LRK10" s="14"/>
      <c r="LRL10" s="14"/>
      <c r="LRM10" s="14"/>
      <c r="LRN10" s="14"/>
      <c r="LRO10" s="14"/>
      <c r="LRP10" s="14"/>
      <c r="LRQ10" s="14"/>
      <c r="LRR10" s="14"/>
      <c r="LRS10" s="14"/>
      <c r="LRT10" s="14"/>
      <c r="LRU10" s="14"/>
      <c r="LRV10" s="14"/>
      <c r="LRW10" s="14"/>
      <c r="LRX10" s="14"/>
      <c r="LRY10" s="14"/>
      <c r="LRZ10" s="14"/>
      <c r="LSA10" s="14"/>
      <c r="LSB10" s="14"/>
      <c r="LSC10" s="14"/>
      <c r="LSD10" s="14"/>
      <c r="LSE10" s="14"/>
      <c r="LSF10" s="14"/>
      <c r="LSG10" s="14"/>
      <c r="LSH10" s="14"/>
      <c r="LSI10" s="14"/>
      <c r="LSJ10" s="14"/>
      <c r="LSK10" s="14"/>
      <c r="LSL10" s="14"/>
      <c r="LSM10" s="14"/>
      <c r="LSN10" s="14"/>
      <c r="LSO10" s="14"/>
      <c r="LSP10" s="14"/>
      <c r="LSQ10" s="14"/>
      <c r="LSR10" s="14"/>
      <c r="LSS10" s="14"/>
      <c r="LST10" s="14"/>
      <c r="LSU10" s="14"/>
      <c r="LSV10" s="14"/>
      <c r="LSW10" s="14"/>
      <c r="LSX10" s="14"/>
      <c r="LSY10" s="14"/>
      <c r="LSZ10" s="14"/>
      <c r="LTA10" s="14"/>
      <c r="LTB10" s="14"/>
      <c r="LTC10" s="14"/>
      <c r="LTD10" s="14"/>
      <c r="LTE10" s="14"/>
      <c r="LTF10" s="14"/>
      <c r="LTG10" s="14"/>
      <c r="LTH10" s="14"/>
      <c r="LTI10" s="14"/>
      <c r="LTJ10" s="14"/>
      <c r="LTK10" s="14"/>
      <c r="LTL10" s="14"/>
      <c r="LTM10" s="14"/>
      <c r="LTN10" s="14"/>
      <c r="LTO10" s="14"/>
      <c r="LTP10" s="14"/>
      <c r="LTQ10" s="14"/>
      <c r="LTR10" s="14"/>
      <c r="LTS10" s="14"/>
      <c r="LTT10" s="14"/>
      <c r="LTU10" s="14"/>
      <c r="LTV10" s="14"/>
      <c r="LTW10" s="14"/>
      <c r="LTX10" s="14"/>
      <c r="LTY10" s="14"/>
      <c r="LTZ10" s="14"/>
      <c r="LUA10" s="14"/>
      <c r="LUB10" s="14"/>
      <c r="LUC10" s="14"/>
      <c r="LUD10" s="14"/>
      <c r="LUE10" s="14"/>
      <c r="LUF10" s="14"/>
      <c r="LUG10" s="14"/>
      <c r="LUH10" s="14"/>
      <c r="LUI10" s="14"/>
      <c r="LUJ10" s="14"/>
      <c r="LUK10" s="14"/>
      <c r="LUL10" s="14"/>
      <c r="LUM10" s="14"/>
      <c r="LUN10" s="14"/>
      <c r="LUO10" s="14"/>
      <c r="LUP10" s="14"/>
      <c r="LUQ10" s="14"/>
      <c r="LUR10" s="14"/>
      <c r="LUS10" s="14"/>
      <c r="LUT10" s="14"/>
      <c r="LUU10" s="14"/>
      <c r="LUV10" s="14"/>
      <c r="LUW10" s="14"/>
      <c r="LUX10" s="14"/>
      <c r="LUY10" s="14"/>
      <c r="LUZ10" s="14"/>
      <c r="LVA10" s="14"/>
      <c r="LVB10" s="14"/>
      <c r="LVC10" s="14"/>
      <c r="LVD10" s="14"/>
      <c r="LVE10" s="14"/>
      <c r="LVF10" s="14"/>
      <c r="LVG10" s="14"/>
      <c r="LVH10" s="14"/>
      <c r="LVI10" s="14"/>
      <c r="LVJ10" s="14"/>
      <c r="LVK10" s="14"/>
      <c r="LVL10" s="14"/>
      <c r="LVM10" s="14"/>
      <c r="LVN10" s="14"/>
      <c r="LVO10" s="14"/>
      <c r="LVP10" s="14"/>
      <c r="LVQ10" s="14"/>
      <c r="LVR10" s="14"/>
      <c r="LVS10" s="14"/>
      <c r="LVT10" s="14"/>
      <c r="LVU10" s="14"/>
      <c r="LVV10" s="14"/>
      <c r="LVW10" s="14"/>
      <c r="LVX10" s="14"/>
      <c r="LVY10" s="14"/>
      <c r="LVZ10" s="14"/>
      <c r="LWA10" s="14"/>
      <c r="LWB10" s="14"/>
      <c r="LWC10" s="14"/>
      <c r="LWD10" s="14"/>
      <c r="LWE10" s="14"/>
      <c r="LWF10" s="14"/>
      <c r="LWG10" s="14"/>
      <c r="LWH10" s="14"/>
      <c r="LWI10" s="14"/>
      <c r="LWJ10" s="14"/>
      <c r="LWK10" s="14"/>
      <c r="LWL10" s="14"/>
      <c r="LWM10" s="14"/>
      <c r="LWN10" s="14"/>
      <c r="LWO10" s="14"/>
      <c r="LWP10" s="14"/>
      <c r="LWQ10" s="14"/>
      <c r="LWR10" s="14"/>
      <c r="LWS10" s="14"/>
      <c r="LWT10" s="14"/>
      <c r="LWU10" s="14"/>
      <c r="LWV10" s="14"/>
      <c r="LWW10" s="14"/>
      <c r="LWX10" s="14"/>
      <c r="LWY10" s="14"/>
      <c r="LWZ10" s="14"/>
      <c r="LXA10" s="14"/>
      <c r="LXB10" s="14"/>
      <c r="LXC10" s="14"/>
      <c r="LXD10" s="14"/>
      <c r="LXE10" s="14"/>
      <c r="LXF10" s="14"/>
      <c r="LXG10" s="14"/>
      <c r="LXH10" s="14"/>
      <c r="LXI10" s="14"/>
      <c r="LXJ10" s="14"/>
      <c r="LXK10" s="14"/>
      <c r="LXL10" s="14"/>
      <c r="LXM10" s="14"/>
      <c r="LXN10" s="14"/>
      <c r="LXO10" s="14"/>
      <c r="LXP10" s="14"/>
      <c r="LXQ10" s="14"/>
      <c r="LXR10" s="14"/>
      <c r="LXS10" s="14"/>
      <c r="LXT10" s="14"/>
      <c r="LXU10" s="14"/>
      <c r="LXV10" s="14"/>
      <c r="LXW10" s="14"/>
      <c r="LXX10" s="14"/>
      <c r="LXY10" s="14"/>
      <c r="LXZ10" s="14"/>
      <c r="LYA10" s="14"/>
      <c r="LYB10" s="14"/>
      <c r="LYC10" s="14"/>
      <c r="LYD10" s="14"/>
      <c r="LYE10" s="14"/>
      <c r="LYF10" s="14"/>
      <c r="LYG10" s="14"/>
      <c r="LYH10" s="14"/>
      <c r="LYI10" s="14"/>
      <c r="LYJ10" s="14"/>
      <c r="LYK10" s="14"/>
      <c r="LYL10" s="14"/>
      <c r="LYM10" s="14"/>
      <c r="LYN10" s="14"/>
      <c r="LYO10" s="14"/>
      <c r="LYP10" s="14"/>
      <c r="LYQ10" s="14"/>
      <c r="LYR10" s="14"/>
      <c r="LYS10" s="14"/>
      <c r="LYT10" s="14"/>
      <c r="LYU10" s="14"/>
      <c r="LYV10" s="14"/>
      <c r="LYW10" s="14"/>
      <c r="LYX10" s="14"/>
      <c r="LYY10" s="14"/>
      <c r="LYZ10" s="14"/>
      <c r="LZA10" s="14"/>
      <c r="LZB10" s="14"/>
      <c r="LZC10" s="14"/>
      <c r="LZD10" s="14"/>
      <c r="LZE10" s="14"/>
      <c r="LZF10" s="14"/>
      <c r="LZG10" s="14"/>
      <c r="LZH10" s="14"/>
      <c r="LZI10" s="14"/>
      <c r="LZJ10" s="14"/>
      <c r="LZK10" s="14"/>
      <c r="LZL10" s="14"/>
      <c r="LZM10" s="14"/>
      <c r="LZN10" s="14"/>
      <c r="LZO10" s="14"/>
      <c r="LZP10" s="14"/>
      <c r="LZQ10" s="14"/>
      <c r="LZR10" s="14"/>
      <c r="LZS10" s="14"/>
      <c r="LZT10" s="14"/>
      <c r="LZU10" s="14"/>
      <c r="LZV10" s="14"/>
      <c r="LZW10" s="14"/>
      <c r="LZX10" s="14"/>
      <c r="LZY10" s="14"/>
      <c r="LZZ10" s="14"/>
      <c r="MAA10" s="14"/>
      <c r="MAB10" s="14"/>
      <c r="MAC10" s="14"/>
      <c r="MAD10" s="14"/>
      <c r="MAE10" s="14"/>
      <c r="MAF10" s="14"/>
      <c r="MAG10" s="14"/>
      <c r="MAH10" s="14"/>
      <c r="MAI10" s="14"/>
      <c r="MAJ10" s="14"/>
      <c r="MAK10" s="14"/>
      <c r="MAL10" s="14"/>
      <c r="MAM10" s="14"/>
      <c r="MAN10" s="14"/>
      <c r="MAO10" s="14"/>
      <c r="MAP10" s="14"/>
      <c r="MAQ10" s="14"/>
      <c r="MAR10" s="14"/>
      <c r="MAS10" s="14"/>
      <c r="MAT10" s="14"/>
      <c r="MAU10" s="14"/>
      <c r="MAV10" s="14"/>
      <c r="MAW10" s="14"/>
      <c r="MAX10" s="14"/>
      <c r="MAY10" s="14"/>
      <c r="MAZ10" s="14"/>
      <c r="MBA10" s="14"/>
      <c r="MBB10" s="14"/>
      <c r="MBC10" s="14"/>
      <c r="MBD10" s="14"/>
      <c r="MBE10" s="14"/>
      <c r="MBF10" s="14"/>
      <c r="MBG10" s="14"/>
      <c r="MBH10" s="14"/>
      <c r="MBI10" s="14"/>
      <c r="MBJ10" s="14"/>
      <c r="MBK10" s="14"/>
      <c r="MBL10" s="14"/>
      <c r="MBM10" s="14"/>
      <c r="MBN10" s="14"/>
      <c r="MBO10" s="14"/>
      <c r="MBP10" s="14"/>
      <c r="MBQ10" s="14"/>
      <c r="MBR10" s="14"/>
      <c r="MBS10" s="14"/>
      <c r="MBT10" s="14"/>
      <c r="MBU10" s="14"/>
      <c r="MBV10" s="14"/>
      <c r="MBW10" s="14"/>
      <c r="MBX10" s="14"/>
      <c r="MBY10" s="14"/>
      <c r="MBZ10" s="14"/>
      <c r="MCA10" s="14"/>
      <c r="MCB10" s="14"/>
      <c r="MCC10" s="14"/>
      <c r="MCD10" s="14"/>
      <c r="MCE10" s="14"/>
      <c r="MCF10" s="14"/>
      <c r="MCG10" s="14"/>
      <c r="MCH10" s="14"/>
      <c r="MCI10" s="14"/>
      <c r="MCJ10" s="14"/>
      <c r="MCK10" s="14"/>
      <c r="MCL10" s="14"/>
      <c r="MCM10" s="14"/>
      <c r="MCN10" s="14"/>
      <c r="MCO10" s="14"/>
      <c r="MCP10" s="14"/>
      <c r="MCQ10" s="14"/>
      <c r="MCR10" s="14"/>
      <c r="MCS10" s="14"/>
      <c r="MCT10" s="14"/>
      <c r="MCU10" s="14"/>
      <c r="MCV10" s="14"/>
      <c r="MCW10" s="14"/>
      <c r="MCX10" s="14"/>
      <c r="MCY10" s="14"/>
      <c r="MCZ10" s="14"/>
      <c r="MDA10" s="14"/>
      <c r="MDB10" s="14"/>
      <c r="MDC10" s="14"/>
      <c r="MDD10" s="14"/>
      <c r="MDE10" s="14"/>
      <c r="MDF10" s="14"/>
      <c r="MDG10" s="14"/>
      <c r="MDH10" s="14"/>
      <c r="MDI10" s="14"/>
      <c r="MDJ10" s="14"/>
      <c r="MDK10" s="14"/>
      <c r="MDL10" s="14"/>
      <c r="MDM10" s="14"/>
      <c r="MDN10" s="14"/>
      <c r="MDO10" s="14"/>
      <c r="MDP10" s="14"/>
      <c r="MDQ10" s="14"/>
      <c r="MDR10" s="14"/>
      <c r="MDS10" s="14"/>
      <c r="MDT10" s="14"/>
      <c r="MDU10" s="14"/>
      <c r="MDV10" s="14"/>
      <c r="MDW10" s="14"/>
      <c r="MDX10" s="14"/>
      <c r="MDY10" s="14"/>
      <c r="MDZ10" s="14"/>
      <c r="MEA10" s="14"/>
      <c r="MEB10" s="14"/>
      <c r="MEC10" s="14"/>
      <c r="MED10" s="14"/>
      <c r="MEE10" s="14"/>
      <c r="MEF10" s="14"/>
      <c r="MEG10" s="14"/>
      <c r="MEH10" s="14"/>
      <c r="MEI10" s="14"/>
      <c r="MEJ10" s="14"/>
      <c r="MEK10" s="14"/>
      <c r="MEL10" s="14"/>
      <c r="MEM10" s="14"/>
      <c r="MEN10" s="14"/>
      <c r="MEO10" s="14"/>
      <c r="MEP10" s="14"/>
      <c r="MEQ10" s="14"/>
      <c r="MER10" s="14"/>
      <c r="MES10" s="14"/>
      <c r="MET10" s="14"/>
      <c r="MEU10" s="14"/>
      <c r="MEV10" s="14"/>
      <c r="MEW10" s="14"/>
      <c r="MEX10" s="14"/>
      <c r="MEY10" s="14"/>
      <c r="MEZ10" s="14"/>
      <c r="MFA10" s="14"/>
      <c r="MFB10" s="14"/>
      <c r="MFC10" s="14"/>
      <c r="MFD10" s="14"/>
      <c r="MFE10" s="14"/>
      <c r="MFF10" s="14"/>
      <c r="MFG10" s="14"/>
      <c r="MFH10" s="14"/>
      <c r="MFI10" s="14"/>
      <c r="MFJ10" s="14"/>
      <c r="MFK10" s="14"/>
      <c r="MFL10" s="14"/>
      <c r="MFM10" s="14"/>
      <c r="MFN10" s="14"/>
      <c r="MFO10" s="14"/>
      <c r="MFP10" s="14"/>
      <c r="MFQ10" s="14"/>
      <c r="MFR10" s="14"/>
      <c r="MFS10" s="14"/>
      <c r="MFT10" s="14"/>
      <c r="MFU10" s="14"/>
      <c r="MFV10" s="14"/>
      <c r="MFW10" s="14"/>
      <c r="MFX10" s="14"/>
      <c r="MFY10" s="14"/>
      <c r="MFZ10" s="14"/>
      <c r="MGA10" s="14"/>
      <c r="MGB10" s="14"/>
      <c r="MGC10" s="14"/>
      <c r="MGD10" s="14"/>
      <c r="MGE10" s="14"/>
      <c r="MGF10" s="14"/>
      <c r="MGG10" s="14"/>
      <c r="MGH10" s="14"/>
      <c r="MGI10" s="14"/>
      <c r="MGJ10" s="14"/>
      <c r="MGK10" s="14"/>
      <c r="MGL10" s="14"/>
      <c r="MGM10" s="14"/>
      <c r="MGN10" s="14"/>
      <c r="MGO10" s="14"/>
      <c r="MGP10" s="14"/>
      <c r="MGQ10" s="14"/>
      <c r="MGR10" s="14"/>
      <c r="MGS10" s="14"/>
      <c r="MGT10" s="14"/>
      <c r="MGU10" s="14"/>
      <c r="MGV10" s="14"/>
      <c r="MGW10" s="14"/>
      <c r="MGX10" s="14"/>
      <c r="MGY10" s="14"/>
      <c r="MGZ10" s="14"/>
      <c r="MHA10" s="14"/>
      <c r="MHB10" s="14"/>
      <c r="MHC10" s="14"/>
      <c r="MHD10" s="14"/>
      <c r="MHE10" s="14"/>
      <c r="MHF10" s="14"/>
      <c r="MHG10" s="14"/>
      <c r="MHH10" s="14"/>
      <c r="MHI10" s="14"/>
      <c r="MHJ10" s="14"/>
      <c r="MHK10" s="14"/>
      <c r="MHL10" s="14"/>
      <c r="MHM10" s="14"/>
      <c r="MHN10" s="14"/>
      <c r="MHO10" s="14"/>
      <c r="MHP10" s="14"/>
      <c r="MHQ10" s="14"/>
      <c r="MHR10" s="14"/>
      <c r="MHS10" s="14"/>
      <c r="MHT10" s="14"/>
      <c r="MHU10" s="14"/>
      <c r="MHV10" s="14"/>
      <c r="MHW10" s="14"/>
      <c r="MHX10" s="14"/>
      <c r="MHY10" s="14"/>
      <c r="MHZ10" s="14"/>
      <c r="MIA10" s="14"/>
      <c r="MIB10" s="14"/>
      <c r="MIC10" s="14"/>
      <c r="MID10" s="14"/>
      <c r="MIE10" s="14"/>
      <c r="MIF10" s="14"/>
      <c r="MIG10" s="14"/>
      <c r="MIH10" s="14"/>
      <c r="MII10" s="14"/>
      <c r="MIJ10" s="14"/>
      <c r="MIK10" s="14"/>
      <c r="MIL10" s="14"/>
      <c r="MIM10" s="14"/>
      <c r="MIN10" s="14"/>
      <c r="MIO10" s="14"/>
      <c r="MIP10" s="14"/>
      <c r="MIQ10" s="14"/>
      <c r="MIR10" s="14"/>
      <c r="MIS10" s="14"/>
      <c r="MIT10" s="14"/>
      <c r="MIU10" s="14"/>
      <c r="MIV10" s="14"/>
      <c r="MIW10" s="14"/>
      <c r="MIX10" s="14"/>
      <c r="MIY10" s="14"/>
      <c r="MIZ10" s="14"/>
      <c r="MJA10" s="14"/>
      <c r="MJB10" s="14"/>
      <c r="MJC10" s="14"/>
      <c r="MJD10" s="14"/>
      <c r="MJE10" s="14"/>
      <c r="MJF10" s="14"/>
      <c r="MJG10" s="14"/>
      <c r="MJH10" s="14"/>
      <c r="MJI10" s="14"/>
      <c r="MJJ10" s="14"/>
      <c r="MJK10" s="14"/>
      <c r="MJL10" s="14"/>
      <c r="MJM10" s="14"/>
      <c r="MJN10" s="14"/>
      <c r="MJO10" s="14"/>
      <c r="MJP10" s="14"/>
      <c r="MJQ10" s="14"/>
      <c r="MJR10" s="14"/>
      <c r="MJS10" s="14"/>
      <c r="MJT10" s="14"/>
      <c r="MJU10" s="14"/>
      <c r="MJV10" s="14"/>
      <c r="MJW10" s="14"/>
      <c r="MJX10" s="14"/>
      <c r="MJY10" s="14"/>
      <c r="MJZ10" s="14"/>
      <c r="MKA10" s="14"/>
      <c r="MKB10" s="14"/>
      <c r="MKC10" s="14"/>
      <c r="MKD10" s="14"/>
      <c r="MKE10" s="14"/>
      <c r="MKF10" s="14"/>
      <c r="MKG10" s="14"/>
      <c r="MKH10" s="14"/>
      <c r="MKI10" s="14"/>
      <c r="MKJ10" s="14"/>
      <c r="MKK10" s="14"/>
      <c r="MKL10" s="14"/>
      <c r="MKM10" s="14"/>
      <c r="MKN10" s="14"/>
      <c r="MKO10" s="14"/>
      <c r="MKP10" s="14"/>
      <c r="MKQ10" s="14"/>
      <c r="MKR10" s="14"/>
      <c r="MKS10" s="14"/>
      <c r="MKT10" s="14"/>
      <c r="MKU10" s="14"/>
      <c r="MKV10" s="14"/>
      <c r="MKW10" s="14"/>
      <c r="MKX10" s="14"/>
      <c r="MKY10" s="14"/>
      <c r="MKZ10" s="14"/>
      <c r="MLA10" s="14"/>
      <c r="MLB10" s="14"/>
      <c r="MLC10" s="14"/>
      <c r="MLD10" s="14"/>
      <c r="MLE10" s="14"/>
      <c r="MLF10" s="14"/>
      <c r="MLG10" s="14"/>
      <c r="MLH10" s="14"/>
      <c r="MLI10" s="14"/>
      <c r="MLJ10" s="14"/>
      <c r="MLK10" s="14"/>
      <c r="MLL10" s="14"/>
      <c r="MLM10" s="14"/>
      <c r="MLN10" s="14"/>
      <c r="MLO10" s="14"/>
      <c r="MLP10" s="14"/>
      <c r="MLQ10" s="14"/>
      <c r="MLR10" s="14"/>
      <c r="MLS10" s="14"/>
      <c r="MLT10" s="14"/>
      <c r="MLU10" s="14"/>
      <c r="MLV10" s="14"/>
      <c r="MLW10" s="14"/>
      <c r="MLX10" s="14"/>
      <c r="MLY10" s="14"/>
      <c r="MLZ10" s="14"/>
      <c r="MMA10" s="14"/>
      <c r="MMB10" s="14"/>
      <c r="MMC10" s="14"/>
      <c r="MMD10" s="14"/>
      <c r="MME10" s="14"/>
      <c r="MMF10" s="14"/>
      <c r="MMG10" s="14"/>
      <c r="MMH10" s="14"/>
      <c r="MMI10" s="14"/>
      <c r="MMJ10" s="14"/>
      <c r="MMK10" s="14"/>
      <c r="MML10" s="14"/>
      <c r="MMM10" s="14"/>
      <c r="MMN10" s="14"/>
      <c r="MMO10" s="14"/>
      <c r="MMP10" s="14"/>
      <c r="MMQ10" s="14"/>
      <c r="MMR10" s="14"/>
      <c r="MMS10" s="14"/>
      <c r="MMT10" s="14"/>
      <c r="MMU10" s="14"/>
      <c r="MMV10" s="14"/>
      <c r="MMW10" s="14"/>
      <c r="MMX10" s="14"/>
      <c r="MMY10" s="14"/>
      <c r="MMZ10" s="14"/>
      <c r="MNA10" s="14"/>
      <c r="MNB10" s="14"/>
      <c r="MNC10" s="14"/>
      <c r="MND10" s="14"/>
      <c r="MNE10" s="14"/>
      <c r="MNF10" s="14"/>
      <c r="MNG10" s="14"/>
      <c r="MNH10" s="14"/>
      <c r="MNI10" s="14"/>
      <c r="MNJ10" s="14"/>
      <c r="MNK10" s="14"/>
      <c r="MNL10" s="14"/>
      <c r="MNM10" s="14"/>
      <c r="MNN10" s="14"/>
      <c r="MNO10" s="14"/>
      <c r="MNP10" s="14"/>
      <c r="MNQ10" s="14"/>
      <c r="MNR10" s="14"/>
      <c r="MNS10" s="14"/>
      <c r="MNT10" s="14"/>
      <c r="MNU10" s="14"/>
      <c r="MNV10" s="14"/>
      <c r="MNW10" s="14"/>
      <c r="MNX10" s="14"/>
      <c r="MNY10" s="14"/>
      <c r="MNZ10" s="14"/>
      <c r="MOA10" s="14"/>
      <c r="MOB10" s="14"/>
      <c r="MOC10" s="14"/>
      <c r="MOD10" s="14"/>
      <c r="MOE10" s="14"/>
      <c r="MOF10" s="14"/>
      <c r="MOG10" s="14"/>
      <c r="MOH10" s="14"/>
      <c r="MOI10" s="14"/>
      <c r="MOJ10" s="14"/>
      <c r="MOK10" s="14"/>
      <c r="MOL10" s="14"/>
      <c r="MOM10" s="14"/>
      <c r="MON10" s="14"/>
      <c r="MOO10" s="14"/>
      <c r="MOP10" s="14"/>
      <c r="MOQ10" s="14"/>
      <c r="MOR10" s="14"/>
      <c r="MOS10" s="14"/>
      <c r="MOT10" s="14"/>
      <c r="MOU10" s="14"/>
      <c r="MOV10" s="14"/>
      <c r="MOW10" s="14"/>
      <c r="MOX10" s="14"/>
      <c r="MOY10" s="14"/>
      <c r="MOZ10" s="14"/>
      <c r="MPA10" s="14"/>
      <c r="MPB10" s="14"/>
      <c r="MPC10" s="14"/>
      <c r="MPD10" s="14"/>
      <c r="MPE10" s="14"/>
      <c r="MPF10" s="14"/>
      <c r="MPG10" s="14"/>
      <c r="MPH10" s="14"/>
      <c r="MPI10" s="14"/>
      <c r="MPJ10" s="14"/>
      <c r="MPK10" s="14"/>
      <c r="MPL10" s="14"/>
      <c r="MPM10" s="14"/>
      <c r="MPN10" s="14"/>
      <c r="MPO10" s="14"/>
      <c r="MPP10" s="14"/>
      <c r="MPQ10" s="14"/>
      <c r="MPR10" s="14"/>
      <c r="MPS10" s="14"/>
      <c r="MPT10" s="14"/>
      <c r="MPU10" s="14"/>
      <c r="MPV10" s="14"/>
      <c r="MPW10" s="14"/>
      <c r="MPX10" s="14"/>
      <c r="MPY10" s="14"/>
      <c r="MPZ10" s="14"/>
      <c r="MQA10" s="14"/>
      <c r="MQB10" s="14"/>
      <c r="MQC10" s="14"/>
      <c r="MQD10" s="14"/>
      <c r="MQE10" s="14"/>
      <c r="MQF10" s="14"/>
      <c r="MQG10" s="14"/>
      <c r="MQH10" s="14"/>
      <c r="MQI10" s="14"/>
      <c r="MQJ10" s="14"/>
      <c r="MQK10" s="14"/>
      <c r="MQL10" s="14"/>
      <c r="MQM10" s="14"/>
      <c r="MQN10" s="14"/>
      <c r="MQO10" s="14"/>
      <c r="MQP10" s="14"/>
      <c r="MQQ10" s="14"/>
      <c r="MQR10" s="14"/>
      <c r="MQS10" s="14"/>
      <c r="MQT10" s="14"/>
      <c r="MQU10" s="14"/>
      <c r="MQV10" s="14"/>
      <c r="MQW10" s="14"/>
      <c r="MQX10" s="14"/>
      <c r="MQY10" s="14"/>
      <c r="MQZ10" s="14"/>
      <c r="MRA10" s="14"/>
      <c r="MRB10" s="14"/>
      <c r="MRC10" s="14"/>
      <c r="MRD10" s="14"/>
      <c r="MRE10" s="14"/>
      <c r="MRF10" s="14"/>
      <c r="MRG10" s="14"/>
      <c r="MRH10" s="14"/>
      <c r="MRI10" s="14"/>
      <c r="MRJ10" s="14"/>
      <c r="MRK10" s="14"/>
      <c r="MRL10" s="14"/>
      <c r="MRM10" s="14"/>
      <c r="MRN10" s="14"/>
      <c r="MRO10" s="14"/>
      <c r="MRP10" s="14"/>
      <c r="MRQ10" s="14"/>
      <c r="MRR10" s="14"/>
      <c r="MRS10" s="14"/>
      <c r="MRT10" s="14"/>
      <c r="MRU10" s="14"/>
      <c r="MRV10" s="14"/>
      <c r="MRW10" s="14"/>
      <c r="MRX10" s="14"/>
      <c r="MRY10" s="14"/>
      <c r="MRZ10" s="14"/>
      <c r="MSA10" s="14"/>
      <c r="MSB10" s="14"/>
      <c r="MSC10" s="14"/>
      <c r="MSD10" s="14"/>
      <c r="MSE10" s="14"/>
      <c r="MSF10" s="14"/>
      <c r="MSG10" s="14"/>
      <c r="MSH10" s="14"/>
      <c r="MSI10" s="14"/>
      <c r="MSJ10" s="14"/>
      <c r="MSK10" s="14"/>
      <c r="MSL10" s="14"/>
      <c r="MSM10" s="14"/>
      <c r="MSN10" s="14"/>
      <c r="MSO10" s="14"/>
      <c r="MSP10" s="14"/>
      <c r="MSQ10" s="14"/>
      <c r="MSR10" s="14"/>
      <c r="MSS10" s="14"/>
      <c r="MST10" s="14"/>
      <c r="MSU10" s="14"/>
      <c r="MSV10" s="14"/>
      <c r="MSW10" s="14"/>
      <c r="MSX10" s="14"/>
      <c r="MSY10" s="14"/>
      <c r="MSZ10" s="14"/>
      <c r="MTA10" s="14"/>
      <c r="MTB10" s="14"/>
      <c r="MTC10" s="14"/>
      <c r="MTD10" s="14"/>
      <c r="MTE10" s="14"/>
      <c r="MTF10" s="14"/>
      <c r="MTG10" s="14"/>
      <c r="MTH10" s="14"/>
      <c r="MTI10" s="14"/>
      <c r="MTJ10" s="14"/>
      <c r="MTK10" s="14"/>
      <c r="MTL10" s="14"/>
      <c r="MTM10" s="14"/>
      <c r="MTN10" s="14"/>
      <c r="MTO10" s="14"/>
      <c r="MTP10" s="14"/>
      <c r="MTQ10" s="14"/>
      <c r="MTR10" s="14"/>
      <c r="MTS10" s="14"/>
      <c r="MTT10" s="14"/>
      <c r="MTU10" s="14"/>
      <c r="MTV10" s="14"/>
      <c r="MTW10" s="14"/>
      <c r="MTX10" s="14"/>
      <c r="MTY10" s="14"/>
      <c r="MTZ10" s="14"/>
      <c r="MUA10" s="14"/>
      <c r="MUB10" s="14"/>
      <c r="MUC10" s="14"/>
      <c r="MUD10" s="14"/>
      <c r="MUE10" s="14"/>
      <c r="MUF10" s="14"/>
      <c r="MUG10" s="14"/>
      <c r="MUH10" s="14"/>
      <c r="MUI10" s="14"/>
      <c r="MUJ10" s="14"/>
      <c r="MUK10" s="14"/>
      <c r="MUL10" s="14"/>
      <c r="MUM10" s="14"/>
      <c r="MUN10" s="14"/>
      <c r="MUO10" s="14"/>
      <c r="MUP10" s="14"/>
      <c r="MUQ10" s="14"/>
      <c r="MUR10" s="14"/>
      <c r="MUS10" s="14"/>
      <c r="MUT10" s="14"/>
      <c r="MUU10" s="14"/>
      <c r="MUV10" s="14"/>
      <c r="MUW10" s="14"/>
      <c r="MUX10" s="14"/>
      <c r="MUY10" s="14"/>
      <c r="MUZ10" s="14"/>
      <c r="MVA10" s="14"/>
      <c r="MVB10" s="14"/>
      <c r="MVC10" s="14"/>
      <c r="MVD10" s="14"/>
      <c r="MVE10" s="14"/>
      <c r="MVF10" s="14"/>
      <c r="MVG10" s="14"/>
      <c r="MVH10" s="14"/>
      <c r="MVI10" s="14"/>
      <c r="MVJ10" s="14"/>
      <c r="MVK10" s="14"/>
      <c r="MVL10" s="14"/>
      <c r="MVM10" s="14"/>
      <c r="MVN10" s="14"/>
      <c r="MVO10" s="14"/>
      <c r="MVP10" s="14"/>
      <c r="MVQ10" s="14"/>
      <c r="MVR10" s="14"/>
      <c r="MVS10" s="14"/>
      <c r="MVT10" s="14"/>
      <c r="MVU10" s="14"/>
      <c r="MVV10" s="14"/>
      <c r="MVW10" s="14"/>
      <c r="MVX10" s="14"/>
      <c r="MVY10" s="14"/>
      <c r="MVZ10" s="14"/>
      <c r="MWA10" s="14"/>
      <c r="MWB10" s="14"/>
      <c r="MWC10" s="14"/>
      <c r="MWD10" s="14"/>
      <c r="MWE10" s="14"/>
      <c r="MWF10" s="14"/>
      <c r="MWG10" s="14"/>
      <c r="MWH10" s="14"/>
      <c r="MWI10" s="14"/>
      <c r="MWJ10" s="14"/>
      <c r="MWK10" s="14"/>
      <c r="MWL10" s="14"/>
      <c r="MWM10" s="14"/>
      <c r="MWN10" s="14"/>
      <c r="MWO10" s="14"/>
      <c r="MWP10" s="14"/>
      <c r="MWQ10" s="14"/>
      <c r="MWR10" s="14"/>
      <c r="MWS10" s="14"/>
      <c r="MWT10" s="14"/>
      <c r="MWU10" s="14"/>
      <c r="MWV10" s="14"/>
      <c r="MWW10" s="14"/>
      <c r="MWX10" s="14"/>
      <c r="MWY10" s="14"/>
      <c r="MWZ10" s="14"/>
      <c r="MXA10" s="14"/>
      <c r="MXB10" s="14"/>
      <c r="MXC10" s="14"/>
      <c r="MXD10" s="14"/>
      <c r="MXE10" s="14"/>
      <c r="MXF10" s="14"/>
      <c r="MXG10" s="14"/>
      <c r="MXH10" s="14"/>
      <c r="MXI10" s="14"/>
      <c r="MXJ10" s="14"/>
      <c r="MXK10" s="14"/>
      <c r="MXL10" s="14"/>
      <c r="MXM10" s="14"/>
      <c r="MXN10" s="14"/>
      <c r="MXO10" s="14"/>
      <c r="MXP10" s="14"/>
      <c r="MXQ10" s="14"/>
      <c r="MXR10" s="14"/>
      <c r="MXS10" s="14"/>
      <c r="MXT10" s="14"/>
      <c r="MXU10" s="14"/>
      <c r="MXV10" s="14"/>
      <c r="MXW10" s="14"/>
      <c r="MXX10" s="14"/>
      <c r="MXY10" s="14"/>
      <c r="MXZ10" s="14"/>
      <c r="MYA10" s="14"/>
      <c r="MYB10" s="14"/>
      <c r="MYC10" s="14"/>
      <c r="MYD10" s="14"/>
      <c r="MYE10" s="14"/>
      <c r="MYF10" s="14"/>
      <c r="MYG10" s="14"/>
      <c r="MYH10" s="14"/>
      <c r="MYI10" s="14"/>
      <c r="MYJ10" s="14"/>
      <c r="MYK10" s="14"/>
      <c r="MYL10" s="14"/>
      <c r="MYM10" s="14"/>
      <c r="MYN10" s="14"/>
      <c r="MYO10" s="14"/>
      <c r="MYP10" s="14"/>
      <c r="MYQ10" s="14"/>
      <c r="MYR10" s="14"/>
      <c r="MYS10" s="14"/>
      <c r="MYT10" s="14"/>
      <c r="MYU10" s="14"/>
      <c r="MYV10" s="14"/>
      <c r="MYW10" s="14"/>
      <c r="MYX10" s="14"/>
      <c r="MYY10" s="14"/>
      <c r="MYZ10" s="14"/>
      <c r="MZA10" s="14"/>
      <c r="MZB10" s="14"/>
      <c r="MZC10" s="14"/>
      <c r="MZD10" s="14"/>
      <c r="MZE10" s="14"/>
      <c r="MZF10" s="14"/>
      <c r="MZG10" s="14"/>
      <c r="MZH10" s="14"/>
      <c r="MZI10" s="14"/>
      <c r="MZJ10" s="14"/>
      <c r="MZK10" s="14"/>
      <c r="MZL10" s="14"/>
      <c r="MZM10" s="14"/>
      <c r="MZN10" s="14"/>
      <c r="MZO10" s="14"/>
      <c r="MZP10" s="14"/>
      <c r="MZQ10" s="14"/>
      <c r="MZR10" s="14"/>
      <c r="MZS10" s="14"/>
      <c r="MZT10" s="14"/>
      <c r="MZU10" s="14"/>
      <c r="MZV10" s="14"/>
      <c r="MZW10" s="14"/>
      <c r="MZX10" s="14"/>
      <c r="MZY10" s="14"/>
      <c r="MZZ10" s="14"/>
      <c r="NAA10" s="14"/>
      <c r="NAB10" s="14"/>
      <c r="NAC10" s="14"/>
      <c r="NAD10" s="14"/>
      <c r="NAE10" s="14"/>
      <c r="NAF10" s="14"/>
      <c r="NAG10" s="14"/>
      <c r="NAH10" s="14"/>
      <c r="NAI10" s="14"/>
      <c r="NAJ10" s="14"/>
      <c r="NAK10" s="14"/>
      <c r="NAL10" s="14"/>
      <c r="NAM10" s="14"/>
      <c r="NAN10" s="14"/>
      <c r="NAO10" s="14"/>
      <c r="NAP10" s="14"/>
      <c r="NAQ10" s="14"/>
      <c r="NAR10" s="14"/>
      <c r="NAS10" s="14"/>
      <c r="NAT10" s="14"/>
      <c r="NAU10" s="14"/>
      <c r="NAV10" s="14"/>
      <c r="NAW10" s="14"/>
      <c r="NAX10" s="14"/>
      <c r="NAY10" s="14"/>
      <c r="NAZ10" s="14"/>
      <c r="NBA10" s="14"/>
      <c r="NBB10" s="14"/>
      <c r="NBC10" s="14"/>
      <c r="NBD10" s="14"/>
      <c r="NBE10" s="14"/>
      <c r="NBF10" s="14"/>
      <c r="NBG10" s="14"/>
      <c r="NBH10" s="14"/>
      <c r="NBI10" s="14"/>
      <c r="NBJ10" s="14"/>
      <c r="NBK10" s="14"/>
      <c r="NBL10" s="14"/>
      <c r="NBM10" s="14"/>
      <c r="NBN10" s="14"/>
      <c r="NBO10" s="14"/>
      <c r="NBP10" s="14"/>
      <c r="NBQ10" s="14"/>
      <c r="NBR10" s="14"/>
      <c r="NBS10" s="14"/>
      <c r="NBT10" s="14"/>
      <c r="NBU10" s="14"/>
      <c r="NBV10" s="14"/>
      <c r="NBW10" s="14"/>
      <c r="NBX10" s="14"/>
      <c r="NBY10" s="14"/>
      <c r="NBZ10" s="14"/>
      <c r="NCA10" s="14"/>
      <c r="NCB10" s="14"/>
      <c r="NCC10" s="14"/>
      <c r="NCD10" s="14"/>
      <c r="NCE10" s="14"/>
      <c r="NCF10" s="14"/>
      <c r="NCG10" s="14"/>
      <c r="NCH10" s="14"/>
      <c r="NCI10" s="14"/>
      <c r="NCJ10" s="14"/>
      <c r="NCK10" s="14"/>
      <c r="NCL10" s="14"/>
      <c r="NCM10" s="14"/>
      <c r="NCN10" s="14"/>
      <c r="NCO10" s="14"/>
      <c r="NCP10" s="14"/>
      <c r="NCQ10" s="14"/>
      <c r="NCR10" s="14"/>
      <c r="NCS10" s="14"/>
      <c r="NCT10" s="14"/>
      <c r="NCU10" s="14"/>
      <c r="NCV10" s="14"/>
      <c r="NCW10" s="14"/>
      <c r="NCX10" s="14"/>
      <c r="NCY10" s="14"/>
      <c r="NCZ10" s="14"/>
      <c r="NDA10" s="14"/>
      <c r="NDB10" s="14"/>
      <c r="NDC10" s="14"/>
      <c r="NDD10" s="14"/>
      <c r="NDE10" s="14"/>
      <c r="NDF10" s="14"/>
      <c r="NDG10" s="14"/>
      <c r="NDH10" s="14"/>
      <c r="NDI10" s="14"/>
      <c r="NDJ10" s="14"/>
      <c r="NDK10" s="14"/>
      <c r="NDL10" s="14"/>
      <c r="NDM10" s="14"/>
      <c r="NDN10" s="14"/>
      <c r="NDO10" s="14"/>
      <c r="NDP10" s="14"/>
      <c r="NDQ10" s="14"/>
      <c r="NDR10" s="14"/>
      <c r="NDS10" s="14"/>
      <c r="NDT10" s="14"/>
      <c r="NDU10" s="14"/>
      <c r="NDV10" s="14"/>
      <c r="NDW10" s="14"/>
      <c r="NDX10" s="14"/>
      <c r="NDY10" s="14"/>
      <c r="NDZ10" s="14"/>
      <c r="NEA10" s="14"/>
      <c r="NEB10" s="14"/>
      <c r="NEC10" s="14"/>
      <c r="NED10" s="14"/>
      <c r="NEE10" s="14"/>
      <c r="NEF10" s="14"/>
      <c r="NEG10" s="14"/>
      <c r="NEH10" s="14"/>
      <c r="NEI10" s="14"/>
      <c r="NEJ10" s="14"/>
      <c r="NEK10" s="14"/>
      <c r="NEL10" s="14"/>
      <c r="NEM10" s="14"/>
      <c r="NEN10" s="14"/>
      <c r="NEO10" s="14"/>
      <c r="NEP10" s="14"/>
      <c r="NEQ10" s="14"/>
      <c r="NER10" s="14"/>
      <c r="NES10" s="14"/>
      <c r="NET10" s="14"/>
      <c r="NEU10" s="14"/>
      <c r="NEV10" s="14"/>
      <c r="NEW10" s="14"/>
      <c r="NEX10" s="14"/>
      <c r="NEY10" s="14"/>
      <c r="NEZ10" s="14"/>
      <c r="NFA10" s="14"/>
      <c r="NFB10" s="14"/>
      <c r="NFC10" s="14"/>
      <c r="NFD10" s="14"/>
      <c r="NFE10" s="14"/>
      <c r="NFF10" s="14"/>
      <c r="NFG10" s="14"/>
      <c r="NFH10" s="14"/>
      <c r="NFI10" s="14"/>
      <c r="NFJ10" s="14"/>
      <c r="NFK10" s="14"/>
      <c r="NFL10" s="14"/>
      <c r="NFM10" s="14"/>
      <c r="NFN10" s="14"/>
      <c r="NFO10" s="14"/>
      <c r="NFP10" s="14"/>
      <c r="NFQ10" s="14"/>
      <c r="NFR10" s="14"/>
      <c r="NFS10" s="14"/>
      <c r="NFT10" s="14"/>
      <c r="NFU10" s="14"/>
      <c r="NFV10" s="14"/>
      <c r="NFW10" s="14"/>
      <c r="NFX10" s="14"/>
      <c r="NFY10" s="14"/>
      <c r="NFZ10" s="14"/>
      <c r="NGA10" s="14"/>
      <c r="NGB10" s="14"/>
      <c r="NGC10" s="14"/>
      <c r="NGD10" s="14"/>
      <c r="NGE10" s="14"/>
      <c r="NGF10" s="14"/>
      <c r="NGG10" s="14"/>
      <c r="NGH10" s="14"/>
      <c r="NGI10" s="14"/>
      <c r="NGJ10" s="14"/>
      <c r="NGK10" s="14"/>
      <c r="NGL10" s="14"/>
      <c r="NGM10" s="14"/>
      <c r="NGN10" s="14"/>
      <c r="NGO10" s="14"/>
      <c r="NGP10" s="14"/>
      <c r="NGQ10" s="14"/>
      <c r="NGR10" s="14"/>
      <c r="NGS10" s="14"/>
      <c r="NGT10" s="14"/>
      <c r="NGU10" s="14"/>
      <c r="NGV10" s="14"/>
      <c r="NGW10" s="14"/>
      <c r="NGX10" s="14"/>
      <c r="NGY10" s="14"/>
      <c r="NGZ10" s="14"/>
      <c r="NHA10" s="14"/>
      <c r="NHB10" s="14"/>
      <c r="NHC10" s="14"/>
      <c r="NHD10" s="14"/>
      <c r="NHE10" s="14"/>
      <c r="NHF10" s="14"/>
      <c r="NHG10" s="14"/>
      <c r="NHH10" s="14"/>
      <c r="NHI10" s="14"/>
      <c r="NHJ10" s="14"/>
      <c r="NHK10" s="14"/>
      <c r="NHL10" s="14"/>
      <c r="NHM10" s="14"/>
      <c r="NHN10" s="14"/>
      <c r="NHO10" s="14"/>
      <c r="NHP10" s="14"/>
      <c r="NHQ10" s="14"/>
      <c r="NHR10" s="14"/>
      <c r="NHS10" s="14"/>
      <c r="NHT10" s="14"/>
      <c r="NHU10" s="14"/>
      <c r="NHV10" s="14"/>
      <c r="NHW10" s="14"/>
      <c r="NHX10" s="14"/>
      <c r="NHY10" s="14"/>
      <c r="NHZ10" s="14"/>
      <c r="NIA10" s="14"/>
      <c r="NIB10" s="14"/>
      <c r="NIC10" s="14"/>
      <c r="NID10" s="14"/>
      <c r="NIE10" s="14"/>
      <c r="NIF10" s="14"/>
      <c r="NIG10" s="14"/>
      <c r="NIH10" s="14"/>
      <c r="NII10" s="14"/>
      <c r="NIJ10" s="14"/>
      <c r="NIK10" s="14"/>
      <c r="NIL10" s="14"/>
      <c r="NIM10" s="14"/>
      <c r="NIN10" s="14"/>
      <c r="NIO10" s="14"/>
      <c r="NIP10" s="14"/>
      <c r="NIQ10" s="14"/>
      <c r="NIR10" s="14"/>
      <c r="NIS10" s="14"/>
      <c r="NIT10" s="14"/>
      <c r="NIU10" s="14"/>
      <c r="NIV10" s="14"/>
      <c r="NIW10" s="14"/>
      <c r="NIX10" s="14"/>
      <c r="NIY10" s="14"/>
      <c r="NIZ10" s="14"/>
      <c r="NJA10" s="14"/>
      <c r="NJB10" s="14"/>
      <c r="NJC10" s="14"/>
      <c r="NJD10" s="14"/>
      <c r="NJE10" s="14"/>
      <c r="NJF10" s="14"/>
      <c r="NJG10" s="14"/>
      <c r="NJH10" s="14"/>
      <c r="NJI10" s="14"/>
      <c r="NJJ10" s="14"/>
      <c r="NJK10" s="14"/>
      <c r="NJL10" s="14"/>
      <c r="NJM10" s="14"/>
      <c r="NJN10" s="14"/>
      <c r="NJO10" s="14"/>
      <c r="NJP10" s="14"/>
      <c r="NJQ10" s="14"/>
      <c r="NJR10" s="14"/>
      <c r="NJS10" s="14"/>
      <c r="NJT10" s="14"/>
      <c r="NJU10" s="14"/>
      <c r="NJV10" s="14"/>
      <c r="NJW10" s="14"/>
      <c r="NJX10" s="14"/>
      <c r="NJY10" s="14"/>
      <c r="NJZ10" s="14"/>
      <c r="NKA10" s="14"/>
      <c r="NKB10" s="14"/>
      <c r="NKC10" s="14"/>
      <c r="NKD10" s="14"/>
      <c r="NKE10" s="14"/>
      <c r="NKF10" s="14"/>
      <c r="NKG10" s="14"/>
      <c r="NKH10" s="14"/>
      <c r="NKI10" s="14"/>
      <c r="NKJ10" s="14"/>
      <c r="NKK10" s="14"/>
      <c r="NKL10" s="14"/>
      <c r="NKM10" s="14"/>
      <c r="NKN10" s="14"/>
      <c r="NKO10" s="14"/>
      <c r="NKP10" s="14"/>
      <c r="NKQ10" s="14"/>
      <c r="NKR10" s="14"/>
      <c r="NKS10" s="14"/>
      <c r="NKT10" s="14"/>
      <c r="NKU10" s="14"/>
      <c r="NKV10" s="14"/>
      <c r="NKW10" s="14"/>
      <c r="NKX10" s="14"/>
      <c r="NKY10" s="14"/>
      <c r="NKZ10" s="14"/>
      <c r="NLA10" s="14"/>
      <c r="NLB10" s="14"/>
      <c r="NLC10" s="14"/>
      <c r="NLD10" s="14"/>
      <c r="NLE10" s="14"/>
      <c r="NLF10" s="14"/>
      <c r="NLG10" s="14"/>
      <c r="NLH10" s="14"/>
      <c r="NLI10" s="14"/>
      <c r="NLJ10" s="14"/>
      <c r="NLK10" s="14"/>
      <c r="NLL10" s="14"/>
      <c r="NLM10" s="14"/>
      <c r="NLN10" s="14"/>
      <c r="NLO10" s="14"/>
      <c r="NLP10" s="14"/>
      <c r="NLQ10" s="14"/>
      <c r="NLR10" s="14"/>
      <c r="NLS10" s="14"/>
      <c r="NLT10" s="14"/>
      <c r="NLU10" s="14"/>
      <c r="NLV10" s="14"/>
      <c r="NLW10" s="14"/>
      <c r="NLX10" s="14"/>
      <c r="NLY10" s="14"/>
      <c r="NLZ10" s="14"/>
      <c r="NMA10" s="14"/>
      <c r="NMB10" s="14"/>
      <c r="NMC10" s="14"/>
      <c r="NMD10" s="14"/>
      <c r="NME10" s="14"/>
      <c r="NMF10" s="14"/>
      <c r="NMG10" s="14"/>
      <c r="NMH10" s="14"/>
      <c r="NMI10" s="14"/>
      <c r="NMJ10" s="14"/>
      <c r="NMK10" s="14"/>
      <c r="NML10" s="14"/>
      <c r="NMM10" s="14"/>
      <c r="NMN10" s="14"/>
      <c r="NMO10" s="14"/>
      <c r="NMP10" s="14"/>
      <c r="NMQ10" s="14"/>
      <c r="NMR10" s="14"/>
      <c r="NMS10" s="14"/>
      <c r="NMT10" s="14"/>
      <c r="NMU10" s="14"/>
      <c r="NMV10" s="14"/>
      <c r="NMW10" s="14"/>
      <c r="NMX10" s="14"/>
      <c r="NMY10" s="14"/>
      <c r="NMZ10" s="14"/>
      <c r="NNA10" s="14"/>
      <c r="NNB10" s="14"/>
      <c r="NNC10" s="14"/>
      <c r="NND10" s="14"/>
      <c r="NNE10" s="14"/>
      <c r="NNF10" s="14"/>
      <c r="NNG10" s="14"/>
      <c r="NNH10" s="14"/>
      <c r="NNI10" s="14"/>
      <c r="NNJ10" s="14"/>
      <c r="NNK10" s="14"/>
      <c r="NNL10" s="14"/>
      <c r="NNM10" s="14"/>
      <c r="NNN10" s="14"/>
      <c r="NNO10" s="14"/>
      <c r="NNP10" s="14"/>
      <c r="NNQ10" s="14"/>
      <c r="NNR10" s="14"/>
      <c r="NNS10" s="14"/>
      <c r="NNT10" s="14"/>
      <c r="NNU10" s="14"/>
      <c r="NNV10" s="14"/>
      <c r="NNW10" s="14"/>
      <c r="NNX10" s="14"/>
      <c r="NNY10" s="14"/>
      <c r="NNZ10" s="14"/>
      <c r="NOA10" s="14"/>
      <c r="NOB10" s="14"/>
      <c r="NOC10" s="14"/>
      <c r="NOD10" s="14"/>
      <c r="NOE10" s="14"/>
      <c r="NOF10" s="14"/>
      <c r="NOG10" s="14"/>
      <c r="NOH10" s="14"/>
      <c r="NOI10" s="14"/>
      <c r="NOJ10" s="14"/>
      <c r="NOK10" s="14"/>
      <c r="NOL10" s="14"/>
      <c r="NOM10" s="14"/>
      <c r="NON10" s="14"/>
      <c r="NOO10" s="14"/>
      <c r="NOP10" s="14"/>
      <c r="NOQ10" s="14"/>
      <c r="NOR10" s="14"/>
      <c r="NOS10" s="14"/>
      <c r="NOT10" s="14"/>
      <c r="NOU10" s="14"/>
      <c r="NOV10" s="14"/>
      <c r="NOW10" s="14"/>
      <c r="NOX10" s="14"/>
      <c r="NOY10" s="14"/>
      <c r="NOZ10" s="14"/>
      <c r="NPA10" s="14"/>
      <c r="NPB10" s="14"/>
      <c r="NPC10" s="14"/>
      <c r="NPD10" s="14"/>
      <c r="NPE10" s="14"/>
      <c r="NPF10" s="14"/>
      <c r="NPG10" s="14"/>
      <c r="NPH10" s="14"/>
      <c r="NPI10" s="14"/>
      <c r="NPJ10" s="14"/>
      <c r="NPK10" s="14"/>
      <c r="NPL10" s="14"/>
      <c r="NPM10" s="14"/>
      <c r="NPN10" s="14"/>
      <c r="NPO10" s="14"/>
      <c r="NPP10" s="14"/>
      <c r="NPQ10" s="14"/>
      <c r="NPR10" s="14"/>
      <c r="NPS10" s="14"/>
      <c r="NPT10" s="14"/>
      <c r="NPU10" s="14"/>
      <c r="NPV10" s="14"/>
      <c r="NPW10" s="14"/>
      <c r="NPX10" s="14"/>
      <c r="NPY10" s="14"/>
      <c r="NPZ10" s="14"/>
      <c r="NQA10" s="14"/>
      <c r="NQB10" s="14"/>
      <c r="NQC10" s="14"/>
      <c r="NQD10" s="14"/>
      <c r="NQE10" s="14"/>
      <c r="NQF10" s="14"/>
      <c r="NQG10" s="14"/>
      <c r="NQH10" s="14"/>
      <c r="NQI10" s="14"/>
      <c r="NQJ10" s="14"/>
      <c r="NQK10" s="14"/>
      <c r="NQL10" s="14"/>
      <c r="NQM10" s="14"/>
      <c r="NQN10" s="14"/>
      <c r="NQO10" s="14"/>
      <c r="NQP10" s="14"/>
      <c r="NQQ10" s="14"/>
      <c r="NQR10" s="14"/>
      <c r="NQS10" s="14"/>
      <c r="NQT10" s="14"/>
      <c r="NQU10" s="14"/>
      <c r="NQV10" s="14"/>
      <c r="NQW10" s="14"/>
      <c r="NQX10" s="14"/>
      <c r="NQY10" s="14"/>
      <c r="NQZ10" s="14"/>
      <c r="NRA10" s="14"/>
      <c r="NRB10" s="14"/>
      <c r="NRC10" s="14"/>
      <c r="NRD10" s="14"/>
      <c r="NRE10" s="14"/>
      <c r="NRF10" s="14"/>
      <c r="NRG10" s="14"/>
      <c r="NRH10" s="14"/>
      <c r="NRI10" s="14"/>
      <c r="NRJ10" s="14"/>
      <c r="NRK10" s="14"/>
      <c r="NRL10" s="14"/>
      <c r="NRM10" s="14"/>
      <c r="NRN10" s="14"/>
      <c r="NRO10" s="14"/>
      <c r="NRP10" s="14"/>
      <c r="NRQ10" s="14"/>
      <c r="NRR10" s="14"/>
      <c r="NRS10" s="14"/>
      <c r="NRT10" s="14"/>
      <c r="NRU10" s="14"/>
      <c r="NRV10" s="14"/>
      <c r="NRW10" s="14"/>
      <c r="NRX10" s="14"/>
      <c r="NRY10" s="14"/>
      <c r="NRZ10" s="14"/>
      <c r="NSA10" s="14"/>
      <c r="NSB10" s="14"/>
      <c r="NSC10" s="14"/>
      <c r="NSD10" s="14"/>
      <c r="NSE10" s="14"/>
      <c r="NSF10" s="14"/>
      <c r="NSG10" s="14"/>
      <c r="NSH10" s="14"/>
      <c r="NSI10" s="14"/>
      <c r="NSJ10" s="14"/>
      <c r="NSK10" s="14"/>
      <c r="NSL10" s="14"/>
      <c r="NSM10" s="14"/>
      <c r="NSN10" s="14"/>
      <c r="NSO10" s="14"/>
      <c r="NSP10" s="14"/>
      <c r="NSQ10" s="14"/>
      <c r="NSR10" s="14"/>
      <c r="NSS10" s="14"/>
      <c r="NST10" s="14"/>
      <c r="NSU10" s="14"/>
      <c r="NSV10" s="14"/>
      <c r="NSW10" s="14"/>
      <c r="NSX10" s="14"/>
      <c r="NSY10" s="14"/>
      <c r="NSZ10" s="14"/>
      <c r="NTA10" s="14"/>
      <c r="NTB10" s="14"/>
      <c r="NTC10" s="14"/>
      <c r="NTD10" s="14"/>
      <c r="NTE10" s="14"/>
      <c r="NTF10" s="14"/>
      <c r="NTG10" s="14"/>
      <c r="NTH10" s="14"/>
      <c r="NTI10" s="14"/>
      <c r="NTJ10" s="14"/>
      <c r="NTK10" s="14"/>
      <c r="NTL10" s="14"/>
      <c r="NTM10" s="14"/>
      <c r="NTN10" s="14"/>
      <c r="NTO10" s="14"/>
      <c r="NTP10" s="14"/>
      <c r="NTQ10" s="14"/>
      <c r="NTR10" s="14"/>
      <c r="NTS10" s="14"/>
      <c r="NTT10" s="14"/>
      <c r="NTU10" s="14"/>
      <c r="NTV10" s="14"/>
      <c r="NTW10" s="14"/>
      <c r="NTX10" s="14"/>
      <c r="NTY10" s="14"/>
      <c r="NTZ10" s="14"/>
      <c r="NUA10" s="14"/>
      <c r="NUB10" s="14"/>
      <c r="NUC10" s="14"/>
      <c r="NUD10" s="14"/>
      <c r="NUE10" s="14"/>
      <c r="NUF10" s="14"/>
      <c r="NUG10" s="14"/>
      <c r="NUH10" s="14"/>
      <c r="NUI10" s="14"/>
      <c r="NUJ10" s="14"/>
      <c r="NUK10" s="14"/>
      <c r="NUL10" s="14"/>
      <c r="NUM10" s="14"/>
      <c r="NUN10" s="14"/>
      <c r="NUO10" s="14"/>
      <c r="NUP10" s="14"/>
      <c r="NUQ10" s="14"/>
      <c r="NUR10" s="14"/>
      <c r="NUS10" s="14"/>
      <c r="NUT10" s="14"/>
      <c r="NUU10" s="14"/>
      <c r="NUV10" s="14"/>
      <c r="NUW10" s="14"/>
      <c r="NUX10" s="14"/>
      <c r="NUY10" s="14"/>
      <c r="NUZ10" s="14"/>
      <c r="NVA10" s="14"/>
      <c r="NVB10" s="14"/>
      <c r="NVC10" s="14"/>
      <c r="NVD10" s="14"/>
      <c r="NVE10" s="14"/>
      <c r="NVF10" s="14"/>
      <c r="NVG10" s="14"/>
      <c r="NVH10" s="14"/>
      <c r="NVI10" s="14"/>
      <c r="NVJ10" s="14"/>
      <c r="NVK10" s="14"/>
      <c r="NVL10" s="14"/>
      <c r="NVM10" s="14"/>
      <c r="NVN10" s="14"/>
      <c r="NVO10" s="14"/>
      <c r="NVP10" s="14"/>
      <c r="NVQ10" s="14"/>
      <c r="NVR10" s="14"/>
      <c r="NVS10" s="14"/>
      <c r="NVT10" s="14"/>
      <c r="NVU10" s="14"/>
      <c r="NVV10" s="14"/>
      <c r="NVW10" s="14"/>
      <c r="NVX10" s="14"/>
      <c r="NVY10" s="14"/>
      <c r="NVZ10" s="14"/>
      <c r="NWA10" s="14"/>
      <c r="NWB10" s="14"/>
      <c r="NWC10" s="14"/>
      <c r="NWD10" s="14"/>
      <c r="NWE10" s="14"/>
      <c r="NWF10" s="14"/>
      <c r="NWG10" s="14"/>
      <c r="NWH10" s="14"/>
      <c r="NWI10" s="14"/>
      <c r="NWJ10" s="14"/>
      <c r="NWK10" s="14"/>
      <c r="NWL10" s="14"/>
      <c r="NWM10" s="14"/>
      <c r="NWN10" s="14"/>
      <c r="NWO10" s="14"/>
      <c r="NWP10" s="14"/>
      <c r="NWQ10" s="14"/>
      <c r="NWR10" s="14"/>
      <c r="NWS10" s="14"/>
      <c r="NWT10" s="14"/>
      <c r="NWU10" s="14"/>
      <c r="NWV10" s="14"/>
      <c r="NWW10" s="14"/>
      <c r="NWX10" s="14"/>
      <c r="NWY10" s="14"/>
      <c r="NWZ10" s="14"/>
      <c r="NXA10" s="14"/>
      <c r="NXB10" s="14"/>
      <c r="NXC10" s="14"/>
      <c r="NXD10" s="14"/>
      <c r="NXE10" s="14"/>
      <c r="NXF10" s="14"/>
      <c r="NXG10" s="14"/>
      <c r="NXH10" s="14"/>
      <c r="NXI10" s="14"/>
      <c r="NXJ10" s="14"/>
      <c r="NXK10" s="14"/>
      <c r="NXL10" s="14"/>
      <c r="NXM10" s="14"/>
      <c r="NXN10" s="14"/>
      <c r="NXO10" s="14"/>
      <c r="NXP10" s="14"/>
      <c r="NXQ10" s="14"/>
      <c r="NXR10" s="14"/>
      <c r="NXS10" s="14"/>
      <c r="NXT10" s="14"/>
      <c r="NXU10" s="14"/>
      <c r="NXV10" s="14"/>
      <c r="NXW10" s="14"/>
      <c r="NXX10" s="14"/>
      <c r="NXY10" s="14"/>
      <c r="NXZ10" s="14"/>
      <c r="NYA10" s="14"/>
      <c r="NYB10" s="14"/>
      <c r="NYC10" s="14"/>
      <c r="NYD10" s="14"/>
      <c r="NYE10" s="14"/>
      <c r="NYF10" s="14"/>
      <c r="NYG10" s="14"/>
      <c r="NYH10" s="14"/>
      <c r="NYI10" s="14"/>
      <c r="NYJ10" s="14"/>
      <c r="NYK10" s="14"/>
      <c r="NYL10" s="14"/>
      <c r="NYM10" s="14"/>
      <c r="NYN10" s="14"/>
      <c r="NYO10" s="14"/>
      <c r="NYP10" s="14"/>
      <c r="NYQ10" s="14"/>
      <c r="NYR10" s="14"/>
      <c r="NYS10" s="14"/>
      <c r="NYT10" s="14"/>
      <c r="NYU10" s="14"/>
      <c r="NYV10" s="14"/>
      <c r="NYW10" s="14"/>
      <c r="NYX10" s="14"/>
      <c r="NYY10" s="14"/>
      <c r="NYZ10" s="14"/>
      <c r="NZA10" s="14"/>
      <c r="NZB10" s="14"/>
      <c r="NZC10" s="14"/>
      <c r="NZD10" s="14"/>
      <c r="NZE10" s="14"/>
      <c r="NZF10" s="14"/>
      <c r="NZG10" s="14"/>
      <c r="NZH10" s="14"/>
      <c r="NZI10" s="14"/>
      <c r="NZJ10" s="14"/>
      <c r="NZK10" s="14"/>
      <c r="NZL10" s="14"/>
      <c r="NZM10" s="14"/>
      <c r="NZN10" s="14"/>
      <c r="NZO10" s="14"/>
      <c r="NZP10" s="14"/>
      <c r="NZQ10" s="14"/>
      <c r="NZR10" s="14"/>
      <c r="NZS10" s="14"/>
      <c r="NZT10" s="14"/>
      <c r="NZU10" s="14"/>
      <c r="NZV10" s="14"/>
      <c r="NZW10" s="14"/>
      <c r="NZX10" s="14"/>
      <c r="NZY10" s="14"/>
      <c r="NZZ10" s="14"/>
      <c r="OAA10" s="14"/>
      <c r="OAB10" s="14"/>
      <c r="OAC10" s="14"/>
      <c r="OAD10" s="14"/>
      <c r="OAE10" s="14"/>
      <c r="OAF10" s="14"/>
      <c r="OAG10" s="14"/>
      <c r="OAH10" s="14"/>
      <c r="OAI10" s="14"/>
      <c r="OAJ10" s="14"/>
      <c r="OAK10" s="14"/>
      <c r="OAL10" s="14"/>
      <c r="OAM10" s="14"/>
      <c r="OAN10" s="14"/>
      <c r="OAO10" s="14"/>
      <c r="OAP10" s="14"/>
      <c r="OAQ10" s="14"/>
      <c r="OAR10" s="14"/>
      <c r="OAS10" s="14"/>
      <c r="OAT10" s="14"/>
      <c r="OAU10" s="14"/>
      <c r="OAV10" s="14"/>
      <c r="OAW10" s="14"/>
      <c r="OAX10" s="14"/>
      <c r="OAY10" s="14"/>
      <c r="OAZ10" s="14"/>
      <c r="OBA10" s="14"/>
      <c r="OBB10" s="14"/>
      <c r="OBC10" s="14"/>
      <c r="OBD10" s="14"/>
      <c r="OBE10" s="14"/>
      <c r="OBF10" s="14"/>
      <c r="OBG10" s="14"/>
      <c r="OBH10" s="14"/>
      <c r="OBI10" s="14"/>
      <c r="OBJ10" s="14"/>
      <c r="OBK10" s="14"/>
      <c r="OBL10" s="14"/>
      <c r="OBM10" s="14"/>
      <c r="OBN10" s="14"/>
      <c r="OBO10" s="14"/>
      <c r="OBP10" s="14"/>
      <c r="OBQ10" s="14"/>
      <c r="OBR10" s="14"/>
      <c r="OBS10" s="14"/>
      <c r="OBT10" s="14"/>
      <c r="OBU10" s="14"/>
      <c r="OBV10" s="14"/>
      <c r="OBW10" s="14"/>
      <c r="OBX10" s="14"/>
      <c r="OBY10" s="14"/>
      <c r="OBZ10" s="14"/>
      <c r="OCA10" s="14"/>
      <c r="OCB10" s="14"/>
      <c r="OCC10" s="14"/>
      <c r="OCD10" s="14"/>
      <c r="OCE10" s="14"/>
      <c r="OCF10" s="14"/>
      <c r="OCG10" s="14"/>
      <c r="OCH10" s="14"/>
      <c r="OCI10" s="14"/>
      <c r="OCJ10" s="14"/>
      <c r="OCK10" s="14"/>
      <c r="OCL10" s="14"/>
      <c r="OCM10" s="14"/>
      <c r="OCN10" s="14"/>
      <c r="OCO10" s="14"/>
      <c r="OCP10" s="14"/>
      <c r="OCQ10" s="14"/>
      <c r="OCR10" s="14"/>
      <c r="OCS10" s="14"/>
      <c r="OCT10" s="14"/>
      <c r="OCU10" s="14"/>
      <c r="OCV10" s="14"/>
      <c r="OCW10" s="14"/>
      <c r="OCX10" s="14"/>
      <c r="OCY10" s="14"/>
      <c r="OCZ10" s="14"/>
      <c r="ODA10" s="14"/>
      <c r="ODB10" s="14"/>
      <c r="ODC10" s="14"/>
      <c r="ODD10" s="14"/>
      <c r="ODE10" s="14"/>
      <c r="ODF10" s="14"/>
      <c r="ODG10" s="14"/>
      <c r="ODH10" s="14"/>
      <c r="ODI10" s="14"/>
      <c r="ODJ10" s="14"/>
      <c r="ODK10" s="14"/>
      <c r="ODL10" s="14"/>
      <c r="ODM10" s="14"/>
      <c r="ODN10" s="14"/>
      <c r="ODO10" s="14"/>
      <c r="ODP10" s="14"/>
      <c r="ODQ10" s="14"/>
      <c r="ODR10" s="14"/>
      <c r="ODS10" s="14"/>
      <c r="ODT10" s="14"/>
      <c r="ODU10" s="14"/>
      <c r="ODV10" s="14"/>
      <c r="ODW10" s="14"/>
      <c r="ODX10" s="14"/>
      <c r="ODY10" s="14"/>
      <c r="ODZ10" s="14"/>
      <c r="OEA10" s="14"/>
      <c r="OEB10" s="14"/>
      <c r="OEC10" s="14"/>
      <c r="OED10" s="14"/>
      <c r="OEE10" s="14"/>
      <c r="OEF10" s="14"/>
      <c r="OEG10" s="14"/>
      <c r="OEH10" s="14"/>
      <c r="OEI10" s="14"/>
      <c r="OEJ10" s="14"/>
      <c r="OEK10" s="14"/>
      <c r="OEL10" s="14"/>
      <c r="OEM10" s="14"/>
      <c r="OEN10" s="14"/>
      <c r="OEO10" s="14"/>
      <c r="OEP10" s="14"/>
      <c r="OEQ10" s="14"/>
      <c r="OER10" s="14"/>
      <c r="OES10" s="14"/>
      <c r="OET10" s="14"/>
      <c r="OEU10" s="14"/>
      <c r="OEV10" s="14"/>
      <c r="OEW10" s="14"/>
      <c r="OEX10" s="14"/>
      <c r="OEY10" s="14"/>
      <c r="OEZ10" s="14"/>
      <c r="OFA10" s="14"/>
      <c r="OFB10" s="14"/>
      <c r="OFC10" s="14"/>
      <c r="OFD10" s="14"/>
      <c r="OFE10" s="14"/>
      <c r="OFF10" s="14"/>
      <c r="OFG10" s="14"/>
      <c r="OFH10" s="14"/>
      <c r="OFI10" s="14"/>
      <c r="OFJ10" s="14"/>
      <c r="OFK10" s="14"/>
      <c r="OFL10" s="14"/>
      <c r="OFM10" s="14"/>
      <c r="OFN10" s="14"/>
      <c r="OFO10" s="14"/>
      <c r="OFP10" s="14"/>
      <c r="OFQ10" s="14"/>
      <c r="OFR10" s="14"/>
      <c r="OFS10" s="14"/>
      <c r="OFT10" s="14"/>
      <c r="OFU10" s="14"/>
      <c r="OFV10" s="14"/>
      <c r="OFW10" s="14"/>
      <c r="OFX10" s="14"/>
      <c r="OFY10" s="14"/>
      <c r="OFZ10" s="14"/>
      <c r="OGA10" s="14"/>
      <c r="OGB10" s="14"/>
      <c r="OGC10" s="14"/>
      <c r="OGD10" s="14"/>
      <c r="OGE10" s="14"/>
      <c r="OGF10" s="14"/>
      <c r="OGG10" s="14"/>
      <c r="OGH10" s="14"/>
      <c r="OGI10" s="14"/>
      <c r="OGJ10" s="14"/>
      <c r="OGK10" s="14"/>
      <c r="OGL10" s="14"/>
      <c r="OGM10" s="14"/>
      <c r="OGN10" s="14"/>
      <c r="OGO10" s="14"/>
      <c r="OGP10" s="14"/>
      <c r="OGQ10" s="14"/>
      <c r="OGR10" s="14"/>
      <c r="OGS10" s="14"/>
      <c r="OGT10" s="14"/>
      <c r="OGU10" s="14"/>
      <c r="OGV10" s="14"/>
      <c r="OGW10" s="14"/>
      <c r="OGX10" s="14"/>
      <c r="OGY10" s="14"/>
      <c r="OGZ10" s="14"/>
      <c r="OHA10" s="14"/>
      <c r="OHB10" s="14"/>
      <c r="OHC10" s="14"/>
      <c r="OHD10" s="14"/>
      <c r="OHE10" s="14"/>
      <c r="OHF10" s="14"/>
      <c r="OHG10" s="14"/>
      <c r="OHH10" s="14"/>
      <c r="OHI10" s="14"/>
      <c r="OHJ10" s="14"/>
      <c r="OHK10" s="14"/>
      <c r="OHL10" s="14"/>
      <c r="OHM10" s="14"/>
      <c r="OHN10" s="14"/>
      <c r="OHO10" s="14"/>
      <c r="OHP10" s="14"/>
      <c r="OHQ10" s="14"/>
      <c r="OHR10" s="14"/>
      <c r="OHS10" s="14"/>
      <c r="OHT10" s="14"/>
      <c r="OHU10" s="14"/>
      <c r="OHV10" s="14"/>
      <c r="OHW10" s="14"/>
      <c r="OHX10" s="14"/>
      <c r="OHY10" s="14"/>
      <c r="OHZ10" s="14"/>
      <c r="OIA10" s="14"/>
      <c r="OIB10" s="14"/>
      <c r="OIC10" s="14"/>
      <c r="OID10" s="14"/>
      <c r="OIE10" s="14"/>
      <c r="OIF10" s="14"/>
      <c r="OIG10" s="14"/>
      <c r="OIH10" s="14"/>
      <c r="OII10" s="14"/>
      <c r="OIJ10" s="14"/>
      <c r="OIK10" s="14"/>
      <c r="OIL10" s="14"/>
      <c r="OIM10" s="14"/>
      <c r="OIN10" s="14"/>
      <c r="OIO10" s="14"/>
      <c r="OIP10" s="14"/>
      <c r="OIQ10" s="14"/>
      <c r="OIR10" s="14"/>
      <c r="OIS10" s="14"/>
      <c r="OIT10" s="14"/>
      <c r="OIU10" s="14"/>
      <c r="OIV10" s="14"/>
      <c r="OIW10" s="14"/>
      <c r="OIX10" s="14"/>
      <c r="OIY10" s="14"/>
      <c r="OIZ10" s="14"/>
      <c r="OJA10" s="14"/>
      <c r="OJB10" s="14"/>
      <c r="OJC10" s="14"/>
      <c r="OJD10" s="14"/>
      <c r="OJE10" s="14"/>
      <c r="OJF10" s="14"/>
      <c r="OJG10" s="14"/>
      <c r="OJH10" s="14"/>
      <c r="OJI10" s="14"/>
      <c r="OJJ10" s="14"/>
      <c r="OJK10" s="14"/>
      <c r="OJL10" s="14"/>
      <c r="OJM10" s="14"/>
      <c r="OJN10" s="14"/>
      <c r="OJO10" s="14"/>
      <c r="OJP10" s="14"/>
      <c r="OJQ10" s="14"/>
      <c r="OJR10" s="14"/>
      <c r="OJS10" s="14"/>
      <c r="OJT10" s="14"/>
      <c r="OJU10" s="14"/>
      <c r="OJV10" s="14"/>
      <c r="OJW10" s="14"/>
      <c r="OJX10" s="14"/>
      <c r="OJY10" s="14"/>
      <c r="OJZ10" s="14"/>
      <c r="OKA10" s="14"/>
      <c r="OKB10" s="14"/>
      <c r="OKC10" s="14"/>
      <c r="OKD10" s="14"/>
      <c r="OKE10" s="14"/>
      <c r="OKF10" s="14"/>
      <c r="OKG10" s="14"/>
      <c r="OKH10" s="14"/>
      <c r="OKI10" s="14"/>
      <c r="OKJ10" s="14"/>
      <c r="OKK10" s="14"/>
      <c r="OKL10" s="14"/>
      <c r="OKM10" s="14"/>
      <c r="OKN10" s="14"/>
      <c r="OKO10" s="14"/>
      <c r="OKP10" s="14"/>
      <c r="OKQ10" s="14"/>
      <c r="OKR10" s="14"/>
      <c r="OKS10" s="14"/>
      <c r="OKT10" s="14"/>
      <c r="OKU10" s="14"/>
      <c r="OKV10" s="14"/>
      <c r="OKW10" s="14"/>
      <c r="OKX10" s="14"/>
      <c r="OKY10" s="14"/>
      <c r="OKZ10" s="14"/>
      <c r="OLA10" s="14"/>
      <c r="OLB10" s="14"/>
      <c r="OLC10" s="14"/>
      <c r="OLD10" s="14"/>
      <c r="OLE10" s="14"/>
      <c r="OLF10" s="14"/>
      <c r="OLG10" s="14"/>
      <c r="OLH10" s="14"/>
      <c r="OLI10" s="14"/>
      <c r="OLJ10" s="14"/>
      <c r="OLK10" s="14"/>
      <c r="OLL10" s="14"/>
      <c r="OLM10" s="14"/>
      <c r="OLN10" s="14"/>
      <c r="OLO10" s="14"/>
      <c r="OLP10" s="14"/>
      <c r="OLQ10" s="14"/>
      <c r="OLR10" s="14"/>
      <c r="OLS10" s="14"/>
      <c r="OLT10" s="14"/>
      <c r="OLU10" s="14"/>
      <c r="OLV10" s="14"/>
      <c r="OLW10" s="14"/>
      <c r="OLX10" s="14"/>
      <c r="OLY10" s="14"/>
      <c r="OLZ10" s="14"/>
      <c r="OMA10" s="14"/>
      <c r="OMB10" s="14"/>
      <c r="OMC10" s="14"/>
      <c r="OMD10" s="14"/>
      <c r="OME10" s="14"/>
      <c r="OMF10" s="14"/>
      <c r="OMG10" s="14"/>
      <c r="OMH10" s="14"/>
      <c r="OMI10" s="14"/>
      <c r="OMJ10" s="14"/>
      <c r="OMK10" s="14"/>
      <c r="OML10" s="14"/>
      <c r="OMM10" s="14"/>
      <c r="OMN10" s="14"/>
      <c r="OMO10" s="14"/>
      <c r="OMP10" s="14"/>
      <c r="OMQ10" s="14"/>
      <c r="OMR10" s="14"/>
      <c r="OMS10" s="14"/>
      <c r="OMT10" s="14"/>
      <c r="OMU10" s="14"/>
      <c r="OMV10" s="14"/>
      <c r="OMW10" s="14"/>
      <c r="OMX10" s="14"/>
      <c r="OMY10" s="14"/>
      <c r="OMZ10" s="14"/>
      <c r="ONA10" s="14"/>
      <c r="ONB10" s="14"/>
      <c r="ONC10" s="14"/>
      <c r="OND10" s="14"/>
      <c r="ONE10" s="14"/>
      <c r="ONF10" s="14"/>
      <c r="ONG10" s="14"/>
      <c r="ONH10" s="14"/>
      <c r="ONI10" s="14"/>
      <c r="ONJ10" s="14"/>
      <c r="ONK10" s="14"/>
      <c r="ONL10" s="14"/>
      <c r="ONM10" s="14"/>
      <c r="ONN10" s="14"/>
      <c r="ONO10" s="14"/>
      <c r="ONP10" s="14"/>
      <c r="ONQ10" s="14"/>
      <c r="ONR10" s="14"/>
      <c r="ONS10" s="14"/>
      <c r="ONT10" s="14"/>
      <c r="ONU10" s="14"/>
      <c r="ONV10" s="14"/>
      <c r="ONW10" s="14"/>
      <c r="ONX10" s="14"/>
      <c r="ONY10" s="14"/>
      <c r="ONZ10" s="14"/>
      <c r="OOA10" s="14"/>
      <c r="OOB10" s="14"/>
      <c r="OOC10" s="14"/>
      <c r="OOD10" s="14"/>
      <c r="OOE10" s="14"/>
      <c r="OOF10" s="14"/>
      <c r="OOG10" s="14"/>
      <c r="OOH10" s="14"/>
      <c r="OOI10" s="14"/>
      <c r="OOJ10" s="14"/>
      <c r="OOK10" s="14"/>
      <c r="OOL10" s="14"/>
      <c r="OOM10" s="14"/>
      <c r="OON10" s="14"/>
      <c r="OOO10" s="14"/>
      <c r="OOP10" s="14"/>
      <c r="OOQ10" s="14"/>
      <c r="OOR10" s="14"/>
      <c r="OOS10" s="14"/>
      <c r="OOT10" s="14"/>
      <c r="OOU10" s="14"/>
      <c r="OOV10" s="14"/>
      <c r="OOW10" s="14"/>
      <c r="OOX10" s="14"/>
      <c r="OOY10" s="14"/>
      <c r="OOZ10" s="14"/>
      <c r="OPA10" s="14"/>
      <c r="OPB10" s="14"/>
      <c r="OPC10" s="14"/>
      <c r="OPD10" s="14"/>
      <c r="OPE10" s="14"/>
      <c r="OPF10" s="14"/>
      <c r="OPG10" s="14"/>
      <c r="OPH10" s="14"/>
      <c r="OPI10" s="14"/>
      <c r="OPJ10" s="14"/>
      <c r="OPK10" s="14"/>
      <c r="OPL10" s="14"/>
      <c r="OPM10" s="14"/>
      <c r="OPN10" s="14"/>
      <c r="OPO10" s="14"/>
      <c r="OPP10" s="14"/>
      <c r="OPQ10" s="14"/>
      <c r="OPR10" s="14"/>
      <c r="OPS10" s="14"/>
      <c r="OPT10" s="14"/>
      <c r="OPU10" s="14"/>
      <c r="OPV10" s="14"/>
      <c r="OPW10" s="14"/>
      <c r="OPX10" s="14"/>
      <c r="OPY10" s="14"/>
      <c r="OPZ10" s="14"/>
      <c r="OQA10" s="14"/>
      <c r="OQB10" s="14"/>
      <c r="OQC10" s="14"/>
      <c r="OQD10" s="14"/>
      <c r="OQE10" s="14"/>
      <c r="OQF10" s="14"/>
      <c r="OQG10" s="14"/>
      <c r="OQH10" s="14"/>
      <c r="OQI10" s="14"/>
      <c r="OQJ10" s="14"/>
      <c r="OQK10" s="14"/>
      <c r="OQL10" s="14"/>
      <c r="OQM10" s="14"/>
      <c r="OQN10" s="14"/>
      <c r="OQO10" s="14"/>
      <c r="OQP10" s="14"/>
      <c r="OQQ10" s="14"/>
      <c r="OQR10" s="14"/>
      <c r="OQS10" s="14"/>
      <c r="OQT10" s="14"/>
      <c r="OQU10" s="14"/>
      <c r="OQV10" s="14"/>
      <c r="OQW10" s="14"/>
      <c r="OQX10" s="14"/>
      <c r="OQY10" s="14"/>
      <c r="OQZ10" s="14"/>
      <c r="ORA10" s="14"/>
      <c r="ORB10" s="14"/>
      <c r="ORC10" s="14"/>
      <c r="ORD10" s="14"/>
      <c r="ORE10" s="14"/>
      <c r="ORF10" s="14"/>
      <c r="ORG10" s="14"/>
      <c r="ORH10" s="14"/>
      <c r="ORI10" s="14"/>
      <c r="ORJ10" s="14"/>
      <c r="ORK10" s="14"/>
      <c r="ORL10" s="14"/>
      <c r="ORM10" s="14"/>
      <c r="ORN10" s="14"/>
      <c r="ORO10" s="14"/>
      <c r="ORP10" s="14"/>
      <c r="ORQ10" s="14"/>
      <c r="ORR10" s="14"/>
      <c r="ORS10" s="14"/>
      <c r="ORT10" s="14"/>
      <c r="ORU10" s="14"/>
      <c r="ORV10" s="14"/>
      <c r="ORW10" s="14"/>
      <c r="ORX10" s="14"/>
      <c r="ORY10" s="14"/>
      <c r="ORZ10" s="14"/>
      <c r="OSA10" s="14"/>
      <c r="OSB10" s="14"/>
      <c r="OSC10" s="14"/>
      <c r="OSD10" s="14"/>
      <c r="OSE10" s="14"/>
      <c r="OSF10" s="14"/>
      <c r="OSG10" s="14"/>
      <c r="OSH10" s="14"/>
      <c r="OSI10" s="14"/>
      <c r="OSJ10" s="14"/>
      <c r="OSK10" s="14"/>
      <c r="OSL10" s="14"/>
      <c r="OSM10" s="14"/>
      <c r="OSN10" s="14"/>
      <c r="OSO10" s="14"/>
      <c r="OSP10" s="14"/>
      <c r="OSQ10" s="14"/>
      <c r="OSR10" s="14"/>
      <c r="OSS10" s="14"/>
      <c r="OST10" s="14"/>
      <c r="OSU10" s="14"/>
      <c r="OSV10" s="14"/>
      <c r="OSW10" s="14"/>
      <c r="OSX10" s="14"/>
      <c r="OSY10" s="14"/>
      <c r="OSZ10" s="14"/>
      <c r="OTA10" s="14"/>
      <c r="OTB10" s="14"/>
      <c r="OTC10" s="14"/>
      <c r="OTD10" s="14"/>
      <c r="OTE10" s="14"/>
      <c r="OTF10" s="14"/>
      <c r="OTG10" s="14"/>
      <c r="OTH10" s="14"/>
      <c r="OTI10" s="14"/>
      <c r="OTJ10" s="14"/>
      <c r="OTK10" s="14"/>
      <c r="OTL10" s="14"/>
      <c r="OTM10" s="14"/>
      <c r="OTN10" s="14"/>
      <c r="OTO10" s="14"/>
      <c r="OTP10" s="14"/>
      <c r="OTQ10" s="14"/>
      <c r="OTR10" s="14"/>
      <c r="OTS10" s="14"/>
      <c r="OTT10" s="14"/>
      <c r="OTU10" s="14"/>
      <c r="OTV10" s="14"/>
      <c r="OTW10" s="14"/>
      <c r="OTX10" s="14"/>
      <c r="OTY10" s="14"/>
      <c r="OTZ10" s="14"/>
      <c r="OUA10" s="14"/>
      <c r="OUB10" s="14"/>
      <c r="OUC10" s="14"/>
      <c r="OUD10" s="14"/>
      <c r="OUE10" s="14"/>
      <c r="OUF10" s="14"/>
      <c r="OUG10" s="14"/>
      <c r="OUH10" s="14"/>
      <c r="OUI10" s="14"/>
      <c r="OUJ10" s="14"/>
      <c r="OUK10" s="14"/>
      <c r="OUL10" s="14"/>
      <c r="OUM10" s="14"/>
      <c r="OUN10" s="14"/>
      <c r="OUO10" s="14"/>
      <c r="OUP10" s="14"/>
      <c r="OUQ10" s="14"/>
      <c r="OUR10" s="14"/>
      <c r="OUS10" s="14"/>
      <c r="OUT10" s="14"/>
      <c r="OUU10" s="14"/>
      <c r="OUV10" s="14"/>
      <c r="OUW10" s="14"/>
      <c r="OUX10" s="14"/>
      <c r="OUY10" s="14"/>
      <c r="OUZ10" s="14"/>
      <c r="OVA10" s="14"/>
      <c r="OVB10" s="14"/>
      <c r="OVC10" s="14"/>
      <c r="OVD10" s="14"/>
      <c r="OVE10" s="14"/>
      <c r="OVF10" s="14"/>
      <c r="OVG10" s="14"/>
      <c r="OVH10" s="14"/>
      <c r="OVI10" s="14"/>
      <c r="OVJ10" s="14"/>
      <c r="OVK10" s="14"/>
      <c r="OVL10" s="14"/>
      <c r="OVM10" s="14"/>
      <c r="OVN10" s="14"/>
      <c r="OVO10" s="14"/>
      <c r="OVP10" s="14"/>
      <c r="OVQ10" s="14"/>
      <c r="OVR10" s="14"/>
      <c r="OVS10" s="14"/>
      <c r="OVT10" s="14"/>
      <c r="OVU10" s="14"/>
      <c r="OVV10" s="14"/>
      <c r="OVW10" s="14"/>
      <c r="OVX10" s="14"/>
      <c r="OVY10" s="14"/>
      <c r="OVZ10" s="14"/>
      <c r="OWA10" s="14"/>
      <c r="OWB10" s="14"/>
      <c r="OWC10" s="14"/>
      <c r="OWD10" s="14"/>
      <c r="OWE10" s="14"/>
      <c r="OWF10" s="14"/>
      <c r="OWG10" s="14"/>
      <c r="OWH10" s="14"/>
      <c r="OWI10" s="14"/>
      <c r="OWJ10" s="14"/>
      <c r="OWK10" s="14"/>
      <c r="OWL10" s="14"/>
      <c r="OWM10" s="14"/>
      <c r="OWN10" s="14"/>
      <c r="OWO10" s="14"/>
      <c r="OWP10" s="14"/>
      <c r="OWQ10" s="14"/>
      <c r="OWR10" s="14"/>
      <c r="OWS10" s="14"/>
      <c r="OWT10" s="14"/>
      <c r="OWU10" s="14"/>
      <c r="OWV10" s="14"/>
      <c r="OWW10" s="14"/>
      <c r="OWX10" s="14"/>
      <c r="OWY10" s="14"/>
      <c r="OWZ10" s="14"/>
      <c r="OXA10" s="14"/>
      <c r="OXB10" s="14"/>
      <c r="OXC10" s="14"/>
      <c r="OXD10" s="14"/>
      <c r="OXE10" s="14"/>
      <c r="OXF10" s="14"/>
      <c r="OXG10" s="14"/>
      <c r="OXH10" s="14"/>
      <c r="OXI10" s="14"/>
      <c r="OXJ10" s="14"/>
      <c r="OXK10" s="14"/>
      <c r="OXL10" s="14"/>
      <c r="OXM10" s="14"/>
      <c r="OXN10" s="14"/>
      <c r="OXO10" s="14"/>
      <c r="OXP10" s="14"/>
      <c r="OXQ10" s="14"/>
      <c r="OXR10" s="14"/>
      <c r="OXS10" s="14"/>
      <c r="OXT10" s="14"/>
      <c r="OXU10" s="14"/>
      <c r="OXV10" s="14"/>
      <c r="OXW10" s="14"/>
      <c r="OXX10" s="14"/>
      <c r="OXY10" s="14"/>
      <c r="OXZ10" s="14"/>
      <c r="OYA10" s="14"/>
      <c r="OYB10" s="14"/>
      <c r="OYC10" s="14"/>
      <c r="OYD10" s="14"/>
      <c r="OYE10" s="14"/>
      <c r="OYF10" s="14"/>
      <c r="OYG10" s="14"/>
      <c r="OYH10" s="14"/>
      <c r="OYI10" s="14"/>
      <c r="OYJ10" s="14"/>
      <c r="OYK10" s="14"/>
      <c r="OYL10" s="14"/>
      <c r="OYM10" s="14"/>
      <c r="OYN10" s="14"/>
      <c r="OYO10" s="14"/>
      <c r="OYP10" s="14"/>
      <c r="OYQ10" s="14"/>
      <c r="OYR10" s="14"/>
      <c r="OYS10" s="14"/>
      <c r="OYT10" s="14"/>
      <c r="OYU10" s="14"/>
      <c r="OYV10" s="14"/>
      <c r="OYW10" s="14"/>
      <c r="OYX10" s="14"/>
      <c r="OYY10" s="14"/>
      <c r="OYZ10" s="14"/>
      <c r="OZA10" s="14"/>
      <c r="OZB10" s="14"/>
      <c r="OZC10" s="14"/>
      <c r="OZD10" s="14"/>
      <c r="OZE10" s="14"/>
      <c r="OZF10" s="14"/>
      <c r="OZG10" s="14"/>
      <c r="OZH10" s="14"/>
      <c r="OZI10" s="14"/>
      <c r="OZJ10" s="14"/>
      <c r="OZK10" s="14"/>
      <c r="OZL10" s="14"/>
      <c r="OZM10" s="14"/>
      <c r="OZN10" s="14"/>
      <c r="OZO10" s="14"/>
      <c r="OZP10" s="14"/>
      <c r="OZQ10" s="14"/>
      <c r="OZR10" s="14"/>
      <c r="OZS10" s="14"/>
      <c r="OZT10" s="14"/>
      <c r="OZU10" s="14"/>
      <c r="OZV10" s="14"/>
      <c r="OZW10" s="14"/>
      <c r="OZX10" s="14"/>
      <c r="OZY10" s="14"/>
      <c r="OZZ10" s="14"/>
      <c r="PAA10" s="14"/>
      <c r="PAB10" s="14"/>
      <c r="PAC10" s="14"/>
      <c r="PAD10" s="14"/>
      <c r="PAE10" s="14"/>
      <c r="PAF10" s="14"/>
      <c r="PAG10" s="14"/>
      <c r="PAH10" s="14"/>
      <c r="PAI10" s="14"/>
      <c r="PAJ10" s="14"/>
      <c r="PAK10" s="14"/>
      <c r="PAL10" s="14"/>
      <c r="PAM10" s="14"/>
      <c r="PAN10" s="14"/>
      <c r="PAO10" s="14"/>
      <c r="PAP10" s="14"/>
      <c r="PAQ10" s="14"/>
      <c r="PAR10" s="14"/>
      <c r="PAS10" s="14"/>
      <c r="PAT10" s="14"/>
      <c r="PAU10" s="14"/>
      <c r="PAV10" s="14"/>
      <c r="PAW10" s="14"/>
      <c r="PAX10" s="14"/>
      <c r="PAY10" s="14"/>
      <c r="PAZ10" s="14"/>
      <c r="PBA10" s="14"/>
      <c r="PBB10" s="14"/>
      <c r="PBC10" s="14"/>
      <c r="PBD10" s="14"/>
      <c r="PBE10" s="14"/>
      <c r="PBF10" s="14"/>
      <c r="PBG10" s="14"/>
      <c r="PBH10" s="14"/>
      <c r="PBI10" s="14"/>
      <c r="PBJ10" s="14"/>
      <c r="PBK10" s="14"/>
      <c r="PBL10" s="14"/>
      <c r="PBM10" s="14"/>
      <c r="PBN10" s="14"/>
      <c r="PBO10" s="14"/>
      <c r="PBP10" s="14"/>
      <c r="PBQ10" s="14"/>
      <c r="PBR10" s="14"/>
      <c r="PBS10" s="14"/>
      <c r="PBT10" s="14"/>
      <c r="PBU10" s="14"/>
      <c r="PBV10" s="14"/>
      <c r="PBW10" s="14"/>
      <c r="PBX10" s="14"/>
      <c r="PBY10" s="14"/>
      <c r="PBZ10" s="14"/>
      <c r="PCA10" s="14"/>
      <c r="PCB10" s="14"/>
      <c r="PCC10" s="14"/>
      <c r="PCD10" s="14"/>
      <c r="PCE10" s="14"/>
      <c r="PCF10" s="14"/>
      <c r="PCG10" s="14"/>
      <c r="PCH10" s="14"/>
      <c r="PCI10" s="14"/>
      <c r="PCJ10" s="14"/>
      <c r="PCK10" s="14"/>
      <c r="PCL10" s="14"/>
      <c r="PCM10" s="14"/>
      <c r="PCN10" s="14"/>
      <c r="PCO10" s="14"/>
      <c r="PCP10" s="14"/>
      <c r="PCQ10" s="14"/>
      <c r="PCR10" s="14"/>
      <c r="PCS10" s="14"/>
      <c r="PCT10" s="14"/>
      <c r="PCU10" s="14"/>
      <c r="PCV10" s="14"/>
      <c r="PCW10" s="14"/>
      <c r="PCX10" s="14"/>
      <c r="PCY10" s="14"/>
      <c r="PCZ10" s="14"/>
      <c r="PDA10" s="14"/>
      <c r="PDB10" s="14"/>
      <c r="PDC10" s="14"/>
      <c r="PDD10" s="14"/>
      <c r="PDE10" s="14"/>
      <c r="PDF10" s="14"/>
      <c r="PDG10" s="14"/>
      <c r="PDH10" s="14"/>
      <c r="PDI10" s="14"/>
      <c r="PDJ10" s="14"/>
      <c r="PDK10" s="14"/>
      <c r="PDL10" s="14"/>
      <c r="PDM10" s="14"/>
      <c r="PDN10" s="14"/>
      <c r="PDO10" s="14"/>
      <c r="PDP10" s="14"/>
      <c r="PDQ10" s="14"/>
      <c r="PDR10" s="14"/>
      <c r="PDS10" s="14"/>
      <c r="PDT10" s="14"/>
      <c r="PDU10" s="14"/>
      <c r="PDV10" s="14"/>
      <c r="PDW10" s="14"/>
      <c r="PDX10" s="14"/>
      <c r="PDY10" s="14"/>
      <c r="PDZ10" s="14"/>
      <c r="PEA10" s="14"/>
      <c r="PEB10" s="14"/>
      <c r="PEC10" s="14"/>
      <c r="PED10" s="14"/>
      <c r="PEE10" s="14"/>
      <c r="PEF10" s="14"/>
      <c r="PEG10" s="14"/>
      <c r="PEH10" s="14"/>
      <c r="PEI10" s="14"/>
      <c r="PEJ10" s="14"/>
      <c r="PEK10" s="14"/>
      <c r="PEL10" s="14"/>
      <c r="PEM10" s="14"/>
      <c r="PEN10" s="14"/>
      <c r="PEO10" s="14"/>
      <c r="PEP10" s="14"/>
      <c r="PEQ10" s="14"/>
      <c r="PER10" s="14"/>
      <c r="PES10" s="14"/>
      <c r="PET10" s="14"/>
      <c r="PEU10" s="14"/>
      <c r="PEV10" s="14"/>
      <c r="PEW10" s="14"/>
      <c r="PEX10" s="14"/>
      <c r="PEY10" s="14"/>
      <c r="PEZ10" s="14"/>
      <c r="PFA10" s="14"/>
      <c r="PFB10" s="14"/>
      <c r="PFC10" s="14"/>
      <c r="PFD10" s="14"/>
      <c r="PFE10" s="14"/>
      <c r="PFF10" s="14"/>
      <c r="PFG10" s="14"/>
      <c r="PFH10" s="14"/>
      <c r="PFI10" s="14"/>
      <c r="PFJ10" s="14"/>
      <c r="PFK10" s="14"/>
      <c r="PFL10" s="14"/>
      <c r="PFM10" s="14"/>
      <c r="PFN10" s="14"/>
      <c r="PFO10" s="14"/>
      <c r="PFP10" s="14"/>
      <c r="PFQ10" s="14"/>
      <c r="PFR10" s="14"/>
      <c r="PFS10" s="14"/>
      <c r="PFT10" s="14"/>
      <c r="PFU10" s="14"/>
      <c r="PFV10" s="14"/>
      <c r="PFW10" s="14"/>
      <c r="PFX10" s="14"/>
      <c r="PFY10" s="14"/>
      <c r="PFZ10" s="14"/>
      <c r="PGA10" s="14"/>
      <c r="PGB10" s="14"/>
      <c r="PGC10" s="14"/>
      <c r="PGD10" s="14"/>
      <c r="PGE10" s="14"/>
      <c r="PGF10" s="14"/>
      <c r="PGG10" s="14"/>
      <c r="PGH10" s="14"/>
      <c r="PGI10" s="14"/>
      <c r="PGJ10" s="14"/>
      <c r="PGK10" s="14"/>
      <c r="PGL10" s="14"/>
      <c r="PGM10" s="14"/>
      <c r="PGN10" s="14"/>
      <c r="PGO10" s="14"/>
      <c r="PGP10" s="14"/>
      <c r="PGQ10" s="14"/>
      <c r="PGR10" s="14"/>
      <c r="PGS10" s="14"/>
      <c r="PGT10" s="14"/>
      <c r="PGU10" s="14"/>
      <c r="PGV10" s="14"/>
      <c r="PGW10" s="14"/>
      <c r="PGX10" s="14"/>
      <c r="PGY10" s="14"/>
      <c r="PGZ10" s="14"/>
      <c r="PHA10" s="14"/>
      <c r="PHB10" s="14"/>
      <c r="PHC10" s="14"/>
      <c r="PHD10" s="14"/>
      <c r="PHE10" s="14"/>
      <c r="PHF10" s="14"/>
      <c r="PHG10" s="14"/>
      <c r="PHH10" s="14"/>
      <c r="PHI10" s="14"/>
      <c r="PHJ10" s="14"/>
      <c r="PHK10" s="14"/>
      <c r="PHL10" s="14"/>
      <c r="PHM10" s="14"/>
      <c r="PHN10" s="14"/>
      <c r="PHO10" s="14"/>
      <c r="PHP10" s="14"/>
      <c r="PHQ10" s="14"/>
      <c r="PHR10" s="14"/>
      <c r="PHS10" s="14"/>
      <c r="PHT10" s="14"/>
      <c r="PHU10" s="14"/>
      <c r="PHV10" s="14"/>
      <c r="PHW10" s="14"/>
      <c r="PHX10" s="14"/>
      <c r="PHY10" s="14"/>
      <c r="PHZ10" s="14"/>
      <c r="PIA10" s="14"/>
      <c r="PIB10" s="14"/>
      <c r="PIC10" s="14"/>
      <c r="PID10" s="14"/>
      <c r="PIE10" s="14"/>
      <c r="PIF10" s="14"/>
      <c r="PIG10" s="14"/>
      <c r="PIH10" s="14"/>
      <c r="PII10" s="14"/>
      <c r="PIJ10" s="14"/>
      <c r="PIK10" s="14"/>
      <c r="PIL10" s="14"/>
      <c r="PIM10" s="14"/>
      <c r="PIN10" s="14"/>
      <c r="PIO10" s="14"/>
      <c r="PIP10" s="14"/>
      <c r="PIQ10" s="14"/>
      <c r="PIR10" s="14"/>
      <c r="PIS10" s="14"/>
      <c r="PIT10" s="14"/>
      <c r="PIU10" s="14"/>
      <c r="PIV10" s="14"/>
      <c r="PIW10" s="14"/>
      <c r="PIX10" s="14"/>
      <c r="PIY10" s="14"/>
      <c r="PIZ10" s="14"/>
      <c r="PJA10" s="14"/>
      <c r="PJB10" s="14"/>
      <c r="PJC10" s="14"/>
      <c r="PJD10" s="14"/>
      <c r="PJE10" s="14"/>
      <c r="PJF10" s="14"/>
      <c r="PJG10" s="14"/>
      <c r="PJH10" s="14"/>
      <c r="PJI10" s="14"/>
      <c r="PJJ10" s="14"/>
      <c r="PJK10" s="14"/>
      <c r="PJL10" s="14"/>
      <c r="PJM10" s="14"/>
      <c r="PJN10" s="14"/>
      <c r="PJO10" s="14"/>
      <c r="PJP10" s="14"/>
      <c r="PJQ10" s="14"/>
      <c r="PJR10" s="14"/>
      <c r="PJS10" s="14"/>
      <c r="PJT10" s="14"/>
      <c r="PJU10" s="14"/>
      <c r="PJV10" s="14"/>
      <c r="PJW10" s="14"/>
      <c r="PJX10" s="14"/>
      <c r="PJY10" s="14"/>
      <c r="PJZ10" s="14"/>
      <c r="PKA10" s="14"/>
      <c r="PKB10" s="14"/>
      <c r="PKC10" s="14"/>
      <c r="PKD10" s="14"/>
      <c r="PKE10" s="14"/>
      <c r="PKF10" s="14"/>
      <c r="PKG10" s="14"/>
      <c r="PKH10" s="14"/>
      <c r="PKI10" s="14"/>
      <c r="PKJ10" s="14"/>
      <c r="PKK10" s="14"/>
      <c r="PKL10" s="14"/>
      <c r="PKM10" s="14"/>
      <c r="PKN10" s="14"/>
      <c r="PKO10" s="14"/>
      <c r="PKP10" s="14"/>
      <c r="PKQ10" s="14"/>
      <c r="PKR10" s="14"/>
      <c r="PKS10" s="14"/>
      <c r="PKT10" s="14"/>
      <c r="PKU10" s="14"/>
      <c r="PKV10" s="14"/>
      <c r="PKW10" s="14"/>
      <c r="PKX10" s="14"/>
      <c r="PKY10" s="14"/>
      <c r="PKZ10" s="14"/>
      <c r="PLA10" s="14"/>
      <c r="PLB10" s="14"/>
      <c r="PLC10" s="14"/>
      <c r="PLD10" s="14"/>
      <c r="PLE10" s="14"/>
      <c r="PLF10" s="14"/>
      <c r="PLG10" s="14"/>
      <c r="PLH10" s="14"/>
      <c r="PLI10" s="14"/>
      <c r="PLJ10" s="14"/>
      <c r="PLK10" s="14"/>
      <c r="PLL10" s="14"/>
      <c r="PLM10" s="14"/>
      <c r="PLN10" s="14"/>
      <c r="PLO10" s="14"/>
      <c r="PLP10" s="14"/>
      <c r="PLQ10" s="14"/>
      <c r="PLR10" s="14"/>
      <c r="PLS10" s="14"/>
      <c r="PLT10" s="14"/>
      <c r="PLU10" s="14"/>
      <c r="PLV10" s="14"/>
      <c r="PLW10" s="14"/>
      <c r="PLX10" s="14"/>
      <c r="PLY10" s="14"/>
      <c r="PLZ10" s="14"/>
      <c r="PMA10" s="14"/>
      <c r="PMB10" s="14"/>
      <c r="PMC10" s="14"/>
      <c r="PMD10" s="14"/>
      <c r="PME10" s="14"/>
      <c r="PMF10" s="14"/>
      <c r="PMG10" s="14"/>
      <c r="PMH10" s="14"/>
      <c r="PMI10" s="14"/>
      <c r="PMJ10" s="14"/>
      <c r="PMK10" s="14"/>
      <c r="PML10" s="14"/>
      <c r="PMM10" s="14"/>
      <c r="PMN10" s="14"/>
      <c r="PMO10" s="14"/>
      <c r="PMP10" s="14"/>
      <c r="PMQ10" s="14"/>
      <c r="PMR10" s="14"/>
      <c r="PMS10" s="14"/>
      <c r="PMT10" s="14"/>
      <c r="PMU10" s="14"/>
      <c r="PMV10" s="14"/>
      <c r="PMW10" s="14"/>
      <c r="PMX10" s="14"/>
      <c r="PMY10" s="14"/>
      <c r="PMZ10" s="14"/>
      <c r="PNA10" s="14"/>
      <c r="PNB10" s="14"/>
      <c r="PNC10" s="14"/>
      <c r="PND10" s="14"/>
      <c r="PNE10" s="14"/>
      <c r="PNF10" s="14"/>
      <c r="PNG10" s="14"/>
      <c r="PNH10" s="14"/>
      <c r="PNI10" s="14"/>
      <c r="PNJ10" s="14"/>
      <c r="PNK10" s="14"/>
      <c r="PNL10" s="14"/>
      <c r="PNM10" s="14"/>
      <c r="PNN10" s="14"/>
      <c r="PNO10" s="14"/>
      <c r="PNP10" s="14"/>
      <c r="PNQ10" s="14"/>
      <c r="PNR10" s="14"/>
      <c r="PNS10" s="14"/>
      <c r="PNT10" s="14"/>
      <c r="PNU10" s="14"/>
      <c r="PNV10" s="14"/>
      <c r="PNW10" s="14"/>
      <c r="PNX10" s="14"/>
      <c r="PNY10" s="14"/>
      <c r="PNZ10" s="14"/>
      <c r="POA10" s="14"/>
      <c r="POB10" s="14"/>
      <c r="POC10" s="14"/>
      <c r="POD10" s="14"/>
      <c r="POE10" s="14"/>
      <c r="POF10" s="14"/>
      <c r="POG10" s="14"/>
      <c r="POH10" s="14"/>
      <c r="POI10" s="14"/>
      <c r="POJ10" s="14"/>
      <c r="POK10" s="14"/>
      <c r="POL10" s="14"/>
      <c r="POM10" s="14"/>
      <c r="PON10" s="14"/>
      <c r="POO10" s="14"/>
      <c r="POP10" s="14"/>
      <c r="POQ10" s="14"/>
      <c r="POR10" s="14"/>
      <c r="POS10" s="14"/>
      <c r="POT10" s="14"/>
      <c r="POU10" s="14"/>
      <c r="POV10" s="14"/>
      <c r="POW10" s="14"/>
      <c r="POX10" s="14"/>
      <c r="POY10" s="14"/>
      <c r="POZ10" s="14"/>
      <c r="PPA10" s="14"/>
      <c r="PPB10" s="14"/>
      <c r="PPC10" s="14"/>
      <c r="PPD10" s="14"/>
      <c r="PPE10" s="14"/>
      <c r="PPF10" s="14"/>
      <c r="PPG10" s="14"/>
      <c r="PPH10" s="14"/>
      <c r="PPI10" s="14"/>
      <c r="PPJ10" s="14"/>
      <c r="PPK10" s="14"/>
      <c r="PPL10" s="14"/>
      <c r="PPM10" s="14"/>
      <c r="PPN10" s="14"/>
      <c r="PPO10" s="14"/>
      <c r="PPP10" s="14"/>
      <c r="PPQ10" s="14"/>
      <c r="PPR10" s="14"/>
      <c r="PPS10" s="14"/>
      <c r="PPT10" s="14"/>
      <c r="PPU10" s="14"/>
      <c r="PPV10" s="14"/>
      <c r="PPW10" s="14"/>
      <c r="PPX10" s="14"/>
      <c r="PPY10" s="14"/>
      <c r="PPZ10" s="14"/>
      <c r="PQA10" s="14"/>
      <c r="PQB10" s="14"/>
      <c r="PQC10" s="14"/>
      <c r="PQD10" s="14"/>
      <c r="PQE10" s="14"/>
      <c r="PQF10" s="14"/>
      <c r="PQG10" s="14"/>
      <c r="PQH10" s="14"/>
      <c r="PQI10" s="14"/>
      <c r="PQJ10" s="14"/>
      <c r="PQK10" s="14"/>
      <c r="PQL10" s="14"/>
      <c r="PQM10" s="14"/>
      <c r="PQN10" s="14"/>
      <c r="PQO10" s="14"/>
      <c r="PQP10" s="14"/>
      <c r="PQQ10" s="14"/>
      <c r="PQR10" s="14"/>
      <c r="PQS10" s="14"/>
      <c r="PQT10" s="14"/>
      <c r="PQU10" s="14"/>
      <c r="PQV10" s="14"/>
      <c r="PQW10" s="14"/>
      <c r="PQX10" s="14"/>
      <c r="PQY10" s="14"/>
      <c r="PQZ10" s="14"/>
      <c r="PRA10" s="14"/>
      <c r="PRB10" s="14"/>
      <c r="PRC10" s="14"/>
      <c r="PRD10" s="14"/>
      <c r="PRE10" s="14"/>
      <c r="PRF10" s="14"/>
      <c r="PRG10" s="14"/>
      <c r="PRH10" s="14"/>
      <c r="PRI10" s="14"/>
      <c r="PRJ10" s="14"/>
      <c r="PRK10" s="14"/>
      <c r="PRL10" s="14"/>
      <c r="PRM10" s="14"/>
      <c r="PRN10" s="14"/>
      <c r="PRO10" s="14"/>
      <c r="PRP10" s="14"/>
      <c r="PRQ10" s="14"/>
      <c r="PRR10" s="14"/>
      <c r="PRS10" s="14"/>
      <c r="PRT10" s="14"/>
      <c r="PRU10" s="14"/>
      <c r="PRV10" s="14"/>
      <c r="PRW10" s="14"/>
      <c r="PRX10" s="14"/>
      <c r="PRY10" s="14"/>
      <c r="PRZ10" s="14"/>
      <c r="PSA10" s="14"/>
      <c r="PSB10" s="14"/>
      <c r="PSC10" s="14"/>
      <c r="PSD10" s="14"/>
      <c r="PSE10" s="14"/>
      <c r="PSF10" s="14"/>
      <c r="PSG10" s="14"/>
      <c r="PSH10" s="14"/>
      <c r="PSI10" s="14"/>
      <c r="PSJ10" s="14"/>
      <c r="PSK10" s="14"/>
      <c r="PSL10" s="14"/>
      <c r="PSM10" s="14"/>
      <c r="PSN10" s="14"/>
      <c r="PSO10" s="14"/>
      <c r="PSP10" s="14"/>
      <c r="PSQ10" s="14"/>
      <c r="PSR10" s="14"/>
      <c r="PSS10" s="14"/>
      <c r="PST10" s="14"/>
      <c r="PSU10" s="14"/>
      <c r="PSV10" s="14"/>
      <c r="PSW10" s="14"/>
      <c r="PSX10" s="14"/>
      <c r="PSY10" s="14"/>
      <c r="PSZ10" s="14"/>
      <c r="PTA10" s="14"/>
      <c r="PTB10" s="14"/>
      <c r="PTC10" s="14"/>
      <c r="PTD10" s="14"/>
      <c r="PTE10" s="14"/>
      <c r="PTF10" s="14"/>
      <c r="PTG10" s="14"/>
      <c r="PTH10" s="14"/>
      <c r="PTI10" s="14"/>
      <c r="PTJ10" s="14"/>
      <c r="PTK10" s="14"/>
      <c r="PTL10" s="14"/>
      <c r="PTM10" s="14"/>
      <c r="PTN10" s="14"/>
      <c r="PTO10" s="14"/>
      <c r="PTP10" s="14"/>
      <c r="PTQ10" s="14"/>
      <c r="PTR10" s="14"/>
      <c r="PTS10" s="14"/>
      <c r="PTT10" s="14"/>
      <c r="PTU10" s="14"/>
      <c r="PTV10" s="14"/>
      <c r="PTW10" s="14"/>
      <c r="PTX10" s="14"/>
      <c r="PTY10" s="14"/>
      <c r="PTZ10" s="14"/>
      <c r="PUA10" s="14"/>
      <c r="PUB10" s="14"/>
      <c r="PUC10" s="14"/>
      <c r="PUD10" s="14"/>
      <c r="PUE10" s="14"/>
      <c r="PUF10" s="14"/>
      <c r="PUG10" s="14"/>
      <c r="PUH10" s="14"/>
      <c r="PUI10" s="14"/>
      <c r="PUJ10" s="14"/>
      <c r="PUK10" s="14"/>
      <c r="PUL10" s="14"/>
      <c r="PUM10" s="14"/>
      <c r="PUN10" s="14"/>
      <c r="PUO10" s="14"/>
      <c r="PUP10" s="14"/>
      <c r="PUQ10" s="14"/>
      <c r="PUR10" s="14"/>
      <c r="PUS10" s="14"/>
      <c r="PUT10" s="14"/>
      <c r="PUU10" s="14"/>
      <c r="PUV10" s="14"/>
      <c r="PUW10" s="14"/>
      <c r="PUX10" s="14"/>
      <c r="PUY10" s="14"/>
      <c r="PUZ10" s="14"/>
      <c r="PVA10" s="14"/>
      <c r="PVB10" s="14"/>
      <c r="PVC10" s="14"/>
      <c r="PVD10" s="14"/>
      <c r="PVE10" s="14"/>
      <c r="PVF10" s="14"/>
      <c r="PVG10" s="14"/>
      <c r="PVH10" s="14"/>
      <c r="PVI10" s="14"/>
      <c r="PVJ10" s="14"/>
      <c r="PVK10" s="14"/>
      <c r="PVL10" s="14"/>
      <c r="PVM10" s="14"/>
      <c r="PVN10" s="14"/>
      <c r="PVO10" s="14"/>
      <c r="PVP10" s="14"/>
      <c r="PVQ10" s="14"/>
      <c r="PVR10" s="14"/>
      <c r="PVS10" s="14"/>
      <c r="PVT10" s="14"/>
      <c r="PVU10" s="14"/>
      <c r="PVV10" s="14"/>
      <c r="PVW10" s="14"/>
      <c r="PVX10" s="14"/>
      <c r="PVY10" s="14"/>
      <c r="PVZ10" s="14"/>
      <c r="PWA10" s="14"/>
      <c r="PWB10" s="14"/>
      <c r="PWC10" s="14"/>
      <c r="PWD10" s="14"/>
      <c r="PWE10" s="14"/>
      <c r="PWF10" s="14"/>
      <c r="PWG10" s="14"/>
      <c r="PWH10" s="14"/>
      <c r="PWI10" s="14"/>
      <c r="PWJ10" s="14"/>
      <c r="PWK10" s="14"/>
      <c r="PWL10" s="14"/>
      <c r="PWM10" s="14"/>
      <c r="PWN10" s="14"/>
      <c r="PWO10" s="14"/>
      <c r="PWP10" s="14"/>
      <c r="PWQ10" s="14"/>
      <c r="PWR10" s="14"/>
      <c r="PWS10" s="14"/>
      <c r="PWT10" s="14"/>
      <c r="PWU10" s="14"/>
      <c r="PWV10" s="14"/>
      <c r="PWW10" s="14"/>
      <c r="PWX10" s="14"/>
      <c r="PWY10" s="14"/>
      <c r="PWZ10" s="14"/>
      <c r="PXA10" s="14"/>
      <c r="PXB10" s="14"/>
      <c r="PXC10" s="14"/>
      <c r="PXD10" s="14"/>
      <c r="PXE10" s="14"/>
      <c r="PXF10" s="14"/>
      <c r="PXG10" s="14"/>
      <c r="PXH10" s="14"/>
      <c r="PXI10" s="14"/>
      <c r="PXJ10" s="14"/>
      <c r="PXK10" s="14"/>
      <c r="PXL10" s="14"/>
      <c r="PXM10" s="14"/>
      <c r="PXN10" s="14"/>
      <c r="PXO10" s="14"/>
      <c r="PXP10" s="14"/>
      <c r="PXQ10" s="14"/>
      <c r="PXR10" s="14"/>
      <c r="PXS10" s="14"/>
      <c r="PXT10" s="14"/>
      <c r="PXU10" s="14"/>
      <c r="PXV10" s="14"/>
      <c r="PXW10" s="14"/>
      <c r="PXX10" s="14"/>
      <c r="PXY10" s="14"/>
      <c r="PXZ10" s="14"/>
      <c r="PYA10" s="14"/>
      <c r="PYB10" s="14"/>
      <c r="PYC10" s="14"/>
      <c r="PYD10" s="14"/>
      <c r="PYE10" s="14"/>
      <c r="PYF10" s="14"/>
      <c r="PYG10" s="14"/>
      <c r="PYH10" s="14"/>
      <c r="PYI10" s="14"/>
      <c r="PYJ10" s="14"/>
      <c r="PYK10" s="14"/>
      <c r="PYL10" s="14"/>
      <c r="PYM10" s="14"/>
      <c r="PYN10" s="14"/>
      <c r="PYO10" s="14"/>
      <c r="PYP10" s="14"/>
      <c r="PYQ10" s="14"/>
      <c r="PYR10" s="14"/>
      <c r="PYS10" s="14"/>
      <c r="PYT10" s="14"/>
      <c r="PYU10" s="14"/>
      <c r="PYV10" s="14"/>
      <c r="PYW10" s="14"/>
      <c r="PYX10" s="14"/>
      <c r="PYY10" s="14"/>
      <c r="PYZ10" s="14"/>
      <c r="PZA10" s="14"/>
      <c r="PZB10" s="14"/>
      <c r="PZC10" s="14"/>
      <c r="PZD10" s="14"/>
      <c r="PZE10" s="14"/>
      <c r="PZF10" s="14"/>
      <c r="PZG10" s="14"/>
      <c r="PZH10" s="14"/>
      <c r="PZI10" s="14"/>
      <c r="PZJ10" s="14"/>
      <c r="PZK10" s="14"/>
      <c r="PZL10" s="14"/>
      <c r="PZM10" s="14"/>
      <c r="PZN10" s="14"/>
      <c r="PZO10" s="14"/>
      <c r="PZP10" s="14"/>
      <c r="PZQ10" s="14"/>
      <c r="PZR10" s="14"/>
      <c r="PZS10" s="14"/>
      <c r="PZT10" s="14"/>
      <c r="PZU10" s="14"/>
      <c r="PZV10" s="14"/>
      <c r="PZW10" s="14"/>
      <c r="PZX10" s="14"/>
      <c r="PZY10" s="14"/>
      <c r="PZZ10" s="14"/>
      <c r="QAA10" s="14"/>
      <c r="QAB10" s="14"/>
      <c r="QAC10" s="14"/>
      <c r="QAD10" s="14"/>
      <c r="QAE10" s="14"/>
      <c r="QAF10" s="14"/>
      <c r="QAG10" s="14"/>
      <c r="QAH10" s="14"/>
      <c r="QAI10" s="14"/>
      <c r="QAJ10" s="14"/>
      <c r="QAK10" s="14"/>
      <c r="QAL10" s="14"/>
      <c r="QAM10" s="14"/>
      <c r="QAN10" s="14"/>
      <c r="QAO10" s="14"/>
      <c r="QAP10" s="14"/>
      <c r="QAQ10" s="14"/>
      <c r="QAR10" s="14"/>
      <c r="QAS10" s="14"/>
      <c r="QAT10" s="14"/>
      <c r="QAU10" s="14"/>
      <c r="QAV10" s="14"/>
      <c r="QAW10" s="14"/>
      <c r="QAX10" s="14"/>
      <c r="QAY10" s="14"/>
      <c r="QAZ10" s="14"/>
      <c r="QBA10" s="14"/>
      <c r="QBB10" s="14"/>
      <c r="QBC10" s="14"/>
      <c r="QBD10" s="14"/>
      <c r="QBE10" s="14"/>
      <c r="QBF10" s="14"/>
      <c r="QBG10" s="14"/>
      <c r="QBH10" s="14"/>
      <c r="QBI10" s="14"/>
      <c r="QBJ10" s="14"/>
      <c r="QBK10" s="14"/>
      <c r="QBL10" s="14"/>
      <c r="QBM10" s="14"/>
      <c r="QBN10" s="14"/>
      <c r="QBO10" s="14"/>
      <c r="QBP10" s="14"/>
      <c r="QBQ10" s="14"/>
      <c r="QBR10" s="14"/>
      <c r="QBS10" s="14"/>
      <c r="QBT10" s="14"/>
      <c r="QBU10" s="14"/>
      <c r="QBV10" s="14"/>
      <c r="QBW10" s="14"/>
      <c r="QBX10" s="14"/>
      <c r="QBY10" s="14"/>
      <c r="QBZ10" s="14"/>
      <c r="QCA10" s="14"/>
      <c r="QCB10" s="14"/>
      <c r="QCC10" s="14"/>
      <c r="QCD10" s="14"/>
      <c r="QCE10" s="14"/>
      <c r="QCF10" s="14"/>
      <c r="QCG10" s="14"/>
      <c r="QCH10" s="14"/>
      <c r="QCI10" s="14"/>
      <c r="QCJ10" s="14"/>
      <c r="QCK10" s="14"/>
      <c r="QCL10" s="14"/>
      <c r="QCM10" s="14"/>
      <c r="QCN10" s="14"/>
      <c r="QCO10" s="14"/>
      <c r="QCP10" s="14"/>
      <c r="QCQ10" s="14"/>
      <c r="QCR10" s="14"/>
      <c r="QCS10" s="14"/>
      <c r="QCT10" s="14"/>
      <c r="QCU10" s="14"/>
      <c r="QCV10" s="14"/>
      <c r="QCW10" s="14"/>
      <c r="QCX10" s="14"/>
      <c r="QCY10" s="14"/>
      <c r="QCZ10" s="14"/>
      <c r="QDA10" s="14"/>
      <c r="QDB10" s="14"/>
      <c r="QDC10" s="14"/>
      <c r="QDD10" s="14"/>
      <c r="QDE10" s="14"/>
      <c r="QDF10" s="14"/>
      <c r="QDG10" s="14"/>
      <c r="QDH10" s="14"/>
      <c r="QDI10" s="14"/>
      <c r="QDJ10" s="14"/>
      <c r="QDK10" s="14"/>
      <c r="QDL10" s="14"/>
      <c r="QDM10" s="14"/>
      <c r="QDN10" s="14"/>
      <c r="QDO10" s="14"/>
      <c r="QDP10" s="14"/>
      <c r="QDQ10" s="14"/>
      <c r="QDR10" s="14"/>
      <c r="QDS10" s="14"/>
      <c r="QDT10" s="14"/>
      <c r="QDU10" s="14"/>
      <c r="QDV10" s="14"/>
      <c r="QDW10" s="14"/>
      <c r="QDX10" s="14"/>
      <c r="QDY10" s="14"/>
      <c r="QDZ10" s="14"/>
      <c r="QEA10" s="14"/>
      <c r="QEB10" s="14"/>
      <c r="QEC10" s="14"/>
      <c r="QED10" s="14"/>
      <c r="QEE10" s="14"/>
      <c r="QEF10" s="14"/>
      <c r="QEG10" s="14"/>
      <c r="QEH10" s="14"/>
      <c r="QEI10" s="14"/>
      <c r="QEJ10" s="14"/>
      <c r="QEK10" s="14"/>
      <c r="QEL10" s="14"/>
      <c r="QEM10" s="14"/>
      <c r="QEN10" s="14"/>
      <c r="QEO10" s="14"/>
      <c r="QEP10" s="14"/>
      <c r="QEQ10" s="14"/>
      <c r="QER10" s="14"/>
      <c r="QES10" s="14"/>
      <c r="QET10" s="14"/>
      <c r="QEU10" s="14"/>
      <c r="QEV10" s="14"/>
      <c r="QEW10" s="14"/>
      <c r="QEX10" s="14"/>
      <c r="QEY10" s="14"/>
      <c r="QEZ10" s="14"/>
      <c r="QFA10" s="14"/>
      <c r="QFB10" s="14"/>
      <c r="QFC10" s="14"/>
      <c r="QFD10" s="14"/>
      <c r="QFE10" s="14"/>
      <c r="QFF10" s="14"/>
      <c r="QFG10" s="14"/>
      <c r="QFH10" s="14"/>
      <c r="QFI10" s="14"/>
      <c r="QFJ10" s="14"/>
      <c r="QFK10" s="14"/>
      <c r="QFL10" s="14"/>
      <c r="QFM10" s="14"/>
      <c r="QFN10" s="14"/>
      <c r="QFO10" s="14"/>
      <c r="QFP10" s="14"/>
      <c r="QFQ10" s="14"/>
      <c r="QFR10" s="14"/>
      <c r="QFS10" s="14"/>
      <c r="QFT10" s="14"/>
      <c r="QFU10" s="14"/>
      <c r="QFV10" s="14"/>
      <c r="QFW10" s="14"/>
      <c r="QFX10" s="14"/>
      <c r="QFY10" s="14"/>
      <c r="QFZ10" s="14"/>
      <c r="QGA10" s="14"/>
      <c r="QGB10" s="14"/>
      <c r="QGC10" s="14"/>
      <c r="QGD10" s="14"/>
      <c r="QGE10" s="14"/>
      <c r="QGF10" s="14"/>
      <c r="QGG10" s="14"/>
      <c r="QGH10" s="14"/>
      <c r="QGI10" s="14"/>
      <c r="QGJ10" s="14"/>
      <c r="QGK10" s="14"/>
      <c r="QGL10" s="14"/>
      <c r="QGM10" s="14"/>
      <c r="QGN10" s="14"/>
      <c r="QGO10" s="14"/>
      <c r="QGP10" s="14"/>
      <c r="QGQ10" s="14"/>
      <c r="QGR10" s="14"/>
      <c r="QGS10" s="14"/>
      <c r="QGT10" s="14"/>
      <c r="QGU10" s="14"/>
      <c r="QGV10" s="14"/>
      <c r="QGW10" s="14"/>
      <c r="QGX10" s="14"/>
      <c r="QGY10" s="14"/>
      <c r="QGZ10" s="14"/>
      <c r="QHA10" s="14"/>
      <c r="QHB10" s="14"/>
      <c r="QHC10" s="14"/>
      <c r="QHD10" s="14"/>
      <c r="QHE10" s="14"/>
      <c r="QHF10" s="14"/>
      <c r="QHG10" s="14"/>
      <c r="QHH10" s="14"/>
      <c r="QHI10" s="14"/>
      <c r="QHJ10" s="14"/>
      <c r="QHK10" s="14"/>
      <c r="QHL10" s="14"/>
      <c r="QHM10" s="14"/>
      <c r="QHN10" s="14"/>
      <c r="QHO10" s="14"/>
      <c r="QHP10" s="14"/>
      <c r="QHQ10" s="14"/>
      <c r="QHR10" s="14"/>
      <c r="QHS10" s="14"/>
      <c r="QHT10" s="14"/>
      <c r="QHU10" s="14"/>
      <c r="QHV10" s="14"/>
      <c r="QHW10" s="14"/>
      <c r="QHX10" s="14"/>
      <c r="QHY10" s="14"/>
      <c r="QHZ10" s="14"/>
      <c r="QIA10" s="14"/>
      <c r="QIB10" s="14"/>
      <c r="QIC10" s="14"/>
      <c r="QID10" s="14"/>
      <c r="QIE10" s="14"/>
      <c r="QIF10" s="14"/>
      <c r="QIG10" s="14"/>
      <c r="QIH10" s="14"/>
      <c r="QII10" s="14"/>
      <c r="QIJ10" s="14"/>
      <c r="QIK10" s="14"/>
      <c r="QIL10" s="14"/>
      <c r="QIM10" s="14"/>
      <c r="QIN10" s="14"/>
      <c r="QIO10" s="14"/>
      <c r="QIP10" s="14"/>
      <c r="QIQ10" s="14"/>
      <c r="QIR10" s="14"/>
      <c r="QIS10" s="14"/>
      <c r="QIT10" s="14"/>
      <c r="QIU10" s="14"/>
      <c r="QIV10" s="14"/>
      <c r="QIW10" s="14"/>
      <c r="QIX10" s="14"/>
      <c r="QIY10" s="14"/>
      <c r="QIZ10" s="14"/>
      <c r="QJA10" s="14"/>
      <c r="QJB10" s="14"/>
      <c r="QJC10" s="14"/>
      <c r="QJD10" s="14"/>
      <c r="QJE10" s="14"/>
      <c r="QJF10" s="14"/>
      <c r="QJG10" s="14"/>
      <c r="QJH10" s="14"/>
      <c r="QJI10" s="14"/>
      <c r="QJJ10" s="14"/>
      <c r="QJK10" s="14"/>
      <c r="QJL10" s="14"/>
      <c r="QJM10" s="14"/>
      <c r="QJN10" s="14"/>
      <c r="QJO10" s="14"/>
      <c r="QJP10" s="14"/>
      <c r="QJQ10" s="14"/>
      <c r="QJR10" s="14"/>
      <c r="QJS10" s="14"/>
      <c r="QJT10" s="14"/>
      <c r="QJU10" s="14"/>
      <c r="QJV10" s="14"/>
      <c r="QJW10" s="14"/>
      <c r="QJX10" s="14"/>
      <c r="QJY10" s="14"/>
      <c r="QJZ10" s="14"/>
      <c r="QKA10" s="14"/>
      <c r="QKB10" s="14"/>
      <c r="QKC10" s="14"/>
      <c r="QKD10" s="14"/>
      <c r="QKE10" s="14"/>
      <c r="QKF10" s="14"/>
      <c r="QKG10" s="14"/>
      <c r="QKH10" s="14"/>
      <c r="QKI10" s="14"/>
      <c r="QKJ10" s="14"/>
      <c r="QKK10" s="14"/>
      <c r="QKL10" s="14"/>
      <c r="QKM10" s="14"/>
      <c r="QKN10" s="14"/>
      <c r="QKO10" s="14"/>
      <c r="QKP10" s="14"/>
      <c r="QKQ10" s="14"/>
      <c r="QKR10" s="14"/>
      <c r="QKS10" s="14"/>
      <c r="QKT10" s="14"/>
      <c r="QKU10" s="14"/>
      <c r="QKV10" s="14"/>
      <c r="QKW10" s="14"/>
      <c r="QKX10" s="14"/>
      <c r="QKY10" s="14"/>
      <c r="QKZ10" s="14"/>
      <c r="QLA10" s="14"/>
      <c r="QLB10" s="14"/>
      <c r="QLC10" s="14"/>
      <c r="QLD10" s="14"/>
      <c r="QLE10" s="14"/>
      <c r="QLF10" s="14"/>
      <c r="QLG10" s="14"/>
      <c r="QLH10" s="14"/>
      <c r="QLI10" s="14"/>
      <c r="QLJ10" s="14"/>
      <c r="QLK10" s="14"/>
      <c r="QLL10" s="14"/>
      <c r="QLM10" s="14"/>
      <c r="QLN10" s="14"/>
      <c r="QLO10" s="14"/>
      <c r="QLP10" s="14"/>
      <c r="QLQ10" s="14"/>
      <c r="QLR10" s="14"/>
      <c r="QLS10" s="14"/>
      <c r="QLT10" s="14"/>
      <c r="QLU10" s="14"/>
      <c r="QLV10" s="14"/>
      <c r="QLW10" s="14"/>
      <c r="QLX10" s="14"/>
      <c r="QLY10" s="14"/>
      <c r="QLZ10" s="14"/>
      <c r="QMA10" s="14"/>
      <c r="QMB10" s="14"/>
      <c r="QMC10" s="14"/>
      <c r="QMD10" s="14"/>
      <c r="QME10" s="14"/>
      <c r="QMF10" s="14"/>
      <c r="QMG10" s="14"/>
      <c r="QMH10" s="14"/>
      <c r="QMI10" s="14"/>
      <c r="QMJ10" s="14"/>
      <c r="QMK10" s="14"/>
      <c r="QML10" s="14"/>
      <c r="QMM10" s="14"/>
      <c r="QMN10" s="14"/>
      <c r="QMO10" s="14"/>
      <c r="QMP10" s="14"/>
      <c r="QMQ10" s="14"/>
      <c r="QMR10" s="14"/>
      <c r="QMS10" s="14"/>
      <c r="QMT10" s="14"/>
      <c r="QMU10" s="14"/>
      <c r="QMV10" s="14"/>
      <c r="QMW10" s="14"/>
      <c r="QMX10" s="14"/>
      <c r="QMY10" s="14"/>
      <c r="QMZ10" s="14"/>
      <c r="QNA10" s="14"/>
      <c r="QNB10" s="14"/>
      <c r="QNC10" s="14"/>
      <c r="QND10" s="14"/>
      <c r="QNE10" s="14"/>
      <c r="QNF10" s="14"/>
      <c r="QNG10" s="14"/>
      <c r="QNH10" s="14"/>
      <c r="QNI10" s="14"/>
      <c r="QNJ10" s="14"/>
      <c r="QNK10" s="14"/>
      <c r="QNL10" s="14"/>
      <c r="QNM10" s="14"/>
      <c r="QNN10" s="14"/>
      <c r="QNO10" s="14"/>
      <c r="QNP10" s="14"/>
      <c r="QNQ10" s="14"/>
      <c r="QNR10" s="14"/>
      <c r="QNS10" s="14"/>
      <c r="QNT10" s="14"/>
      <c r="QNU10" s="14"/>
      <c r="QNV10" s="14"/>
      <c r="QNW10" s="14"/>
      <c r="QNX10" s="14"/>
      <c r="QNY10" s="14"/>
      <c r="QNZ10" s="14"/>
      <c r="QOA10" s="14"/>
      <c r="QOB10" s="14"/>
      <c r="QOC10" s="14"/>
      <c r="QOD10" s="14"/>
      <c r="QOE10" s="14"/>
      <c r="QOF10" s="14"/>
      <c r="QOG10" s="14"/>
      <c r="QOH10" s="14"/>
      <c r="QOI10" s="14"/>
      <c r="QOJ10" s="14"/>
      <c r="QOK10" s="14"/>
      <c r="QOL10" s="14"/>
      <c r="QOM10" s="14"/>
      <c r="QON10" s="14"/>
      <c r="QOO10" s="14"/>
      <c r="QOP10" s="14"/>
      <c r="QOQ10" s="14"/>
      <c r="QOR10" s="14"/>
      <c r="QOS10" s="14"/>
      <c r="QOT10" s="14"/>
      <c r="QOU10" s="14"/>
      <c r="QOV10" s="14"/>
      <c r="QOW10" s="14"/>
      <c r="QOX10" s="14"/>
      <c r="QOY10" s="14"/>
      <c r="QOZ10" s="14"/>
      <c r="QPA10" s="14"/>
      <c r="QPB10" s="14"/>
      <c r="QPC10" s="14"/>
      <c r="QPD10" s="14"/>
      <c r="QPE10" s="14"/>
      <c r="QPF10" s="14"/>
      <c r="QPG10" s="14"/>
      <c r="QPH10" s="14"/>
      <c r="QPI10" s="14"/>
      <c r="QPJ10" s="14"/>
      <c r="QPK10" s="14"/>
      <c r="QPL10" s="14"/>
      <c r="QPM10" s="14"/>
      <c r="QPN10" s="14"/>
      <c r="QPO10" s="14"/>
      <c r="QPP10" s="14"/>
      <c r="QPQ10" s="14"/>
      <c r="QPR10" s="14"/>
      <c r="QPS10" s="14"/>
      <c r="QPT10" s="14"/>
      <c r="QPU10" s="14"/>
      <c r="QPV10" s="14"/>
      <c r="QPW10" s="14"/>
      <c r="QPX10" s="14"/>
      <c r="QPY10" s="14"/>
      <c r="QPZ10" s="14"/>
      <c r="QQA10" s="14"/>
      <c r="QQB10" s="14"/>
      <c r="QQC10" s="14"/>
      <c r="QQD10" s="14"/>
      <c r="QQE10" s="14"/>
      <c r="QQF10" s="14"/>
      <c r="QQG10" s="14"/>
      <c r="QQH10" s="14"/>
      <c r="QQI10" s="14"/>
      <c r="QQJ10" s="14"/>
      <c r="QQK10" s="14"/>
      <c r="QQL10" s="14"/>
      <c r="QQM10" s="14"/>
      <c r="QQN10" s="14"/>
      <c r="QQO10" s="14"/>
      <c r="QQP10" s="14"/>
      <c r="QQQ10" s="14"/>
      <c r="QQR10" s="14"/>
      <c r="QQS10" s="14"/>
      <c r="QQT10" s="14"/>
      <c r="QQU10" s="14"/>
      <c r="QQV10" s="14"/>
      <c r="QQW10" s="14"/>
      <c r="QQX10" s="14"/>
      <c r="QQY10" s="14"/>
      <c r="QQZ10" s="14"/>
      <c r="QRA10" s="14"/>
      <c r="QRB10" s="14"/>
      <c r="QRC10" s="14"/>
      <c r="QRD10" s="14"/>
      <c r="QRE10" s="14"/>
      <c r="QRF10" s="14"/>
      <c r="QRG10" s="14"/>
      <c r="QRH10" s="14"/>
      <c r="QRI10" s="14"/>
      <c r="QRJ10" s="14"/>
      <c r="QRK10" s="14"/>
      <c r="QRL10" s="14"/>
      <c r="QRM10" s="14"/>
      <c r="QRN10" s="14"/>
      <c r="QRO10" s="14"/>
      <c r="QRP10" s="14"/>
      <c r="QRQ10" s="14"/>
      <c r="QRR10" s="14"/>
      <c r="QRS10" s="14"/>
      <c r="QRT10" s="14"/>
      <c r="QRU10" s="14"/>
      <c r="QRV10" s="14"/>
      <c r="QRW10" s="14"/>
      <c r="QRX10" s="14"/>
      <c r="QRY10" s="14"/>
      <c r="QRZ10" s="14"/>
      <c r="QSA10" s="14"/>
      <c r="QSB10" s="14"/>
      <c r="QSC10" s="14"/>
      <c r="QSD10" s="14"/>
      <c r="QSE10" s="14"/>
      <c r="QSF10" s="14"/>
      <c r="QSG10" s="14"/>
      <c r="QSH10" s="14"/>
      <c r="QSI10" s="14"/>
      <c r="QSJ10" s="14"/>
      <c r="QSK10" s="14"/>
      <c r="QSL10" s="14"/>
      <c r="QSM10" s="14"/>
      <c r="QSN10" s="14"/>
      <c r="QSO10" s="14"/>
      <c r="QSP10" s="14"/>
      <c r="QSQ10" s="14"/>
      <c r="QSR10" s="14"/>
      <c r="QSS10" s="14"/>
      <c r="QST10" s="14"/>
      <c r="QSU10" s="14"/>
      <c r="QSV10" s="14"/>
      <c r="QSW10" s="14"/>
      <c r="QSX10" s="14"/>
      <c r="QSY10" s="14"/>
      <c r="QSZ10" s="14"/>
      <c r="QTA10" s="14"/>
      <c r="QTB10" s="14"/>
      <c r="QTC10" s="14"/>
      <c r="QTD10" s="14"/>
      <c r="QTE10" s="14"/>
      <c r="QTF10" s="14"/>
      <c r="QTG10" s="14"/>
      <c r="QTH10" s="14"/>
      <c r="QTI10" s="14"/>
      <c r="QTJ10" s="14"/>
      <c r="QTK10" s="14"/>
      <c r="QTL10" s="14"/>
      <c r="QTM10" s="14"/>
      <c r="QTN10" s="14"/>
      <c r="QTO10" s="14"/>
      <c r="QTP10" s="14"/>
      <c r="QTQ10" s="14"/>
      <c r="QTR10" s="14"/>
      <c r="QTS10" s="14"/>
      <c r="QTT10" s="14"/>
      <c r="QTU10" s="14"/>
      <c r="QTV10" s="14"/>
      <c r="QTW10" s="14"/>
      <c r="QTX10" s="14"/>
      <c r="QTY10" s="14"/>
      <c r="QTZ10" s="14"/>
      <c r="QUA10" s="14"/>
      <c r="QUB10" s="14"/>
      <c r="QUC10" s="14"/>
      <c r="QUD10" s="14"/>
      <c r="QUE10" s="14"/>
      <c r="QUF10" s="14"/>
      <c r="QUG10" s="14"/>
      <c r="QUH10" s="14"/>
      <c r="QUI10" s="14"/>
      <c r="QUJ10" s="14"/>
      <c r="QUK10" s="14"/>
      <c r="QUL10" s="14"/>
      <c r="QUM10" s="14"/>
      <c r="QUN10" s="14"/>
      <c r="QUO10" s="14"/>
      <c r="QUP10" s="14"/>
      <c r="QUQ10" s="14"/>
      <c r="QUR10" s="14"/>
      <c r="QUS10" s="14"/>
      <c r="QUT10" s="14"/>
      <c r="QUU10" s="14"/>
      <c r="QUV10" s="14"/>
      <c r="QUW10" s="14"/>
      <c r="QUX10" s="14"/>
      <c r="QUY10" s="14"/>
      <c r="QUZ10" s="14"/>
      <c r="QVA10" s="14"/>
      <c r="QVB10" s="14"/>
      <c r="QVC10" s="14"/>
      <c r="QVD10" s="14"/>
      <c r="QVE10" s="14"/>
      <c r="QVF10" s="14"/>
      <c r="QVG10" s="14"/>
      <c r="QVH10" s="14"/>
      <c r="QVI10" s="14"/>
      <c r="QVJ10" s="14"/>
      <c r="QVK10" s="14"/>
      <c r="QVL10" s="14"/>
      <c r="QVM10" s="14"/>
      <c r="QVN10" s="14"/>
      <c r="QVO10" s="14"/>
      <c r="QVP10" s="14"/>
      <c r="QVQ10" s="14"/>
      <c r="QVR10" s="14"/>
      <c r="QVS10" s="14"/>
      <c r="QVT10" s="14"/>
      <c r="QVU10" s="14"/>
      <c r="QVV10" s="14"/>
      <c r="QVW10" s="14"/>
      <c r="QVX10" s="14"/>
      <c r="QVY10" s="14"/>
      <c r="QVZ10" s="14"/>
      <c r="QWA10" s="14"/>
      <c r="QWB10" s="14"/>
      <c r="QWC10" s="14"/>
      <c r="QWD10" s="14"/>
      <c r="QWE10" s="14"/>
      <c r="QWF10" s="14"/>
      <c r="QWG10" s="14"/>
      <c r="QWH10" s="14"/>
      <c r="QWI10" s="14"/>
      <c r="QWJ10" s="14"/>
      <c r="QWK10" s="14"/>
      <c r="QWL10" s="14"/>
      <c r="QWM10" s="14"/>
      <c r="QWN10" s="14"/>
      <c r="QWO10" s="14"/>
      <c r="QWP10" s="14"/>
      <c r="QWQ10" s="14"/>
      <c r="QWR10" s="14"/>
      <c r="QWS10" s="14"/>
      <c r="QWT10" s="14"/>
      <c r="QWU10" s="14"/>
      <c r="QWV10" s="14"/>
      <c r="QWW10" s="14"/>
      <c r="QWX10" s="14"/>
      <c r="QWY10" s="14"/>
      <c r="QWZ10" s="14"/>
      <c r="QXA10" s="14"/>
      <c r="QXB10" s="14"/>
      <c r="QXC10" s="14"/>
      <c r="QXD10" s="14"/>
      <c r="QXE10" s="14"/>
      <c r="QXF10" s="14"/>
      <c r="QXG10" s="14"/>
      <c r="QXH10" s="14"/>
      <c r="QXI10" s="14"/>
      <c r="QXJ10" s="14"/>
      <c r="QXK10" s="14"/>
      <c r="QXL10" s="14"/>
      <c r="QXM10" s="14"/>
      <c r="QXN10" s="14"/>
      <c r="QXO10" s="14"/>
      <c r="QXP10" s="14"/>
      <c r="QXQ10" s="14"/>
      <c r="QXR10" s="14"/>
      <c r="QXS10" s="14"/>
      <c r="QXT10" s="14"/>
      <c r="QXU10" s="14"/>
      <c r="QXV10" s="14"/>
      <c r="QXW10" s="14"/>
      <c r="QXX10" s="14"/>
      <c r="QXY10" s="14"/>
      <c r="QXZ10" s="14"/>
      <c r="QYA10" s="14"/>
      <c r="QYB10" s="14"/>
      <c r="QYC10" s="14"/>
      <c r="QYD10" s="14"/>
      <c r="QYE10" s="14"/>
      <c r="QYF10" s="14"/>
      <c r="QYG10" s="14"/>
      <c r="QYH10" s="14"/>
      <c r="QYI10" s="14"/>
      <c r="QYJ10" s="14"/>
      <c r="QYK10" s="14"/>
      <c r="QYL10" s="14"/>
      <c r="QYM10" s="14"/>
      <c r="QYN10" s="14"/>
      <c r="QYO10" s="14"/>
      <c r="QYP10" s="14"/>
      <c r="QYQ10" s="14"/>
      <c r="QYR10" s="14"/>
      <c r="QYS10" s="14"/>
      <c r="QYT10" s="14"/>
      <c r="QYU10" s="14"/>
      <c r="QYV10" s="14"/>
      <c r="QYW10" s="14"/>
      <c r="QYX10" s="14"/>
      <c r="QYY10" s="14"/>
      <c r="QYZ10" s="14"/>
      <c r="QZA10" s="14"/>
      <c r="QZB10" s="14"/>
      <c r="QZC10" s="14"/>
      <c r="QZD10" s="14"/>
      <c r="QZE10" s="14"/>
      <c r="QZF10" s="14"/>
      <c r="QZG10" s="14"/>
      <c r="QZH10" s="14"/>
      <c r="QZI10" s="14"/>
      <c r="QZJ10" s="14"/>
      <c r="QZK10" s="14"/>
      <c r="QZL10" s="14"/>
      <c r="QZM10" s="14"/>
      <c r="QZN10" s="14"/>
      <c r="QZO10" s="14"/>
      <c r="QZP10" s="14"/>
      <c r="QZQ10" s="14"/>
      <c r="QZR10" s="14"/>
      <c r="QZS10" s="14"/>
      <c r="QZT10" s="14"/>
      <c r="QZU10" s="14"/>
      <c r="QZV10" s="14"/>
      <c r="QZW10" s="14"/>
      <c r="QZX10" s="14"/>
      <c r="QZY10" s="14"/>
      <c r="QZZ10" s="14"/>
      <c r="RAA10" s="14"/>
      <c r="RAB10" s="14"/>
      <c r="RAC10" s="14"/>
      <c r="RAD10" s="14"/>
      <c r="RAE10" s="14"/>
      <c r="RAF10" s="14"/>
      <c r="RAG10" s="14"/>
      <c r="RAH10" s="14"/>
      <c r="RAI10" s="14"/>
      <c r="RAJ10" s="14"/>
      <c r="RAK10" s="14"/>
      <c r="RAL10" s="14"/>
      <c r="RAM10" s="14"/>
      <c r="RAN10" s="14"/>
      <c r="RAO10" s="14"/>
      <c r="RAP10" s="14"/>
      <c r="RAQ10" s="14"/>
      <c r="RAR10" s="14"/>
      <c r="RAS10" s="14"/>
      <c r="RAT10" s="14"/>
      <c r="RAU10" s="14"/>
      <c r="RAV10" s="14"/>
      <c r="RAW10" s="14"/>
      <c r="RAX10" s="14"/>
      <c r="RAY10" s="14"/>
      <c r="RAZ10" s="14"/>
      <c r="RBA10" s="14"/>
      <c r="RBB10" s="14"/>
      <c r="RBC10" s="14"/>
      <c r="RBD10" s="14"/>
      <c r="RBE10" s="14"/>
      <c r="RBF10" s="14"/>
      <c r="RBG10" s="14"/>
      <c r="RBH10" s="14"/>
      <c r="RBI10" s="14"/>
      <c r="RBJ10" s="14"/>
      <c r="RBK10" s="14"/>
      <c r="RBL10" s="14"/>
      <c r="RBM10" s="14"/>
      <c r="RBN10" s="14"/>
      <c r="RBO10" s="14"/>
      <c r="RBP10" s="14"/>
      <c r="RBQ10" s="14"/>
      <c r="RBR10" s="14"/>
      <c r="RBS10" s="14"/>
      <c r="RBT10" s="14"/>
      <c r="RBU10" s="14"/>
      <c r="RBV10" s="14"/>
      <c r="RBW10" s="14"/>
      <c r="RBX10" s="14"/>
      <c r="RBY10" s="14"/>
      <c r="RBZ10" s="14"/>
      <c r="RCA10" s="14"/>
      <c r="RCB10" s="14"/>
      <c r="RCC10" s="14"/>
      <c r="RCD10" s="14"/>
      <c r="RCE10" s="14"/>
      <c r="RCF10" s="14"/>
      <c r="RCG10" s="14"/>
      <c r="RCH10" s="14"/>
      <c r="RCI10" s="14"/>
      <c r="RCJ10" s="14"/>
      <c r="RCK10" s="14"/>
      <c r="RCL10" s="14"/>
      <c r="RCM10" s="14"/>
      <c r="RCN10" s="14"/>
      <c r="RCO10" s="14"/>
      <c r="RCP10" s="14"/>
      <c r="RCQ10" s="14"/>
      <c r="RCR10" s="14"/>
      <c r="RCS10" s="14"/>
      <c r="RCT10" s="14"/>
      <c r="RCU10" s="14"/>
      <c r="RCV10" s="14"/>
      <c r="RCW10" s="14"/>
      <c r="RCX10" s="14"/>
      <c r="RCY10" s="14"/>
      <c r="RCZ10" s="14"/>
      <c r="RDA10" s="14"/>
      <c r="RDB10" s="14"/>
      <c r="RDC10" s="14"/>
      <c r="RDD10" s="14"/>
      <c r="RDE10" s="14"/>
      <c r="RDF10" s="14"/>
      <c r="RDG10" s="14"/>
      <c r="RDH10" s="14"/>
      <c r="RDI10" s="14"/>
      <c r="RDJ10" s="14"/>
      <c r="RDK10" s="14"/>
      <c r="RDL10" s="14"/>
      <c r="RDM10" s="14"/>
      <c r="RDN10" s="14"/>
      <c r="RDO10" s="14"/>
      <c r="RDP10" s="14"/>
      <c r="RDQ10" s="14"/>
      <c r="RDR10" s="14"/>
      <c r="RDS10" s="14"/>
      <c r="RDT10" s="14"/>
      <c r="RDU10" s="14"/>
      <c r="RDV10" s="14"/>
      <c r="RDW10" s="14"/>
      <c r="RDX10" s="14"/>
      <c r="RDY10" s="14"/>
      <c r="RDZ10" s="14"/>
      <c r="REA10" s="14"/>
      <c r="REB10" s="14"/>
      <c r="REC10" s="14"/>
      <c r="RED10" s="14"/>
      <c r="REE10" s="14"/>
      <c r="REF10" s="14"/>
      <c r="REG10" s="14"/>
      <c r="REH10" s="14"/>
      <c r="REI10" s="14"/>
      <c r="REJ10" s="14"/>
      <c r="REK10" s="14"/>
      <c r="REL10" s="14"/>
      <c r="REM10" s="14"/>
      <c r="REN10" s="14"/>
      <c r="REO10" s="14"/>
      <c r="REP10" s="14"/>
      <c r="REQ10" s="14"/>
      <c r="RER10" s="14"/>
      <c r="RES10" s="14"/>
      <c r="RET10" s="14"/>
      <c r="REU10" s="14"/>
      <c r="REV10" s="14"/>
      <c r="REW10" s="14"/>
      <c r="REX10" s="14"/>
      <c r="REY10" s="14"/>
      <c r="REZ10" s="14"/>
      <c r="RFA10" s="14"/>
      <c r="RFB10" s="14"/>
      <c r="RFC10" s="14"/>
      <c r="RFD10" s="14"/>
      <c r="RFE10" s="14"/>
      <c r="RFF10" s="14"/>
      <c r="RFG10" s="14"/>
      <c r="RFH10" s="14"/>
      <c r="RFI10" s="14"/>
      <c r="RFJ10" s="14"/>
      <c r="RFK10" s="14"/>
      <c r="RFL10" s="14"/>
      <c r="RFM10" s="14"/>
      <c r="RFN10" s="14"/>
      <c r="RFO10" s="14"/>
      <c r="RFP10" s="14"/>
      <c r="RFQ10" s="14"/>
      <c r="RFR10" s="14"/>
      <c r="RFS10" s="14"/>
      <c r="RFT10" s="14"/>
      <c r="RFU10" s="14"/>
      <c r="RFV10" s="14"/>
      <c r="RFW10" s="14"/>
      <c r="RFX10" s="14"/>
      <c r="RFY10" s="14"/>
      <c r="RFZ10" s="14"/>
      <c r="RGA10" s="14"/>
      <c r="RGB10" s="14"/>
      <c r="RGC10" s="14"/>
      <c r="RGD10" s="14"/>
      <c r="RGE10" s="14"/>
      <c r="RGF10" s="14"/>
      <c r="RGG10" s="14"/>
      <c r="RGH10" s="14"/>
      <c r="RGI10" s="14"/>
      <c r="RGJ10" s="14"/>
      <c r="RGK10" s="14"/>
      <c r="RGL10" s="14"/>
      <c r="RGM10" s="14"/>
      <c r="RGN10" s="14"/>
      <c r="RGO10" s="14"/>
      <c r="RGP10" s="14"/>
      <c r="RGQ10" s="14"/>
      <c r="RGR10" s="14"/>
      <c r="RGS10" s="14"/>
      <c r="RGT10" s="14"/>
      <c r="RGU10" s="14"/>
      <c r="RGV10" s="14"/>
      <c r="RGW10" s="14"/>
      <c r="RGX10" s="14"/>
      <c r="RGY10" s="14"/>
      <c r="RGZ10" s="14"/>
      <c r="RHA10" s="14"/>
      <c r="RHB10" s="14"/>
      <c r="RHC10" s="14"/>
      <c r="RHD10" s="14"/>
      <c r="RHE10" s="14"/>
      <c r="RHF10" s="14"/>
      <c r="RHG10" s="14"/>
      <c r="RHH10" s="14"/>
      <c r="RHI10" s="14"/>
      <c r="RHJ10" s="14"/>
      <c r="RHK10" s="14"/>
      <c r="RHL10" s="14"/>
      <c r="RHM10" s="14"/>
      <c r="RHN10" s="14"/>
      <c r="RHO10" s="14"/>
      <c r="RHP10" s="14"/>
      <c r="RHQ10" s="14"/>
      <c r="RHR10" s="14"/>
      <c r="RHS10" s="14"/>
      <c r="RHT10" s="14"/>
      <c r="RHU10" s="14"/>
      <c r="RHV10" s="14"/>
      <c r="RHW10" s="14"/>
      <c r="RHX10" s="14"/>
      <c r="RHY10" s="14"/>
      <c r="RHZ10" s="14"/>
      <c r="RIA10" s="14"/>
      <c r="RIB10" s="14"/>
      <c r="RIC10" s="14"/>
      <c r="RID10" s="14"/>
      <c r="RIE10" s="14"/>
      <c r="RIF10" s="14"/>
      <c r="RIG10" s="14"/>
      <c r="RIH10" s="14"/>
      <c r="RII10" s="14"/>
      <c r="RIJ10" s="14"/>
      <c r="RIK10" s="14"/>
      <c r="RIL10" s="14"/>
      <c r="RIM10" s="14"/>
      <c r="RIN10" s="14"/>
      <c r="RIO10" s="14"/>
      <c r="RIP10" s="14"/>
      <c r="RIQ10" s="14"/>
      <c r="RIR10" s="14"/>
      <c r="RIS10" s="14"/>
      <c r="RIT10" s="14"/>
      <c r="RIU10" s="14"/>
      <c r="RIV10" s="14"/>
      <c r="RIW10" s="14"/>
      <c r="RIX10" s="14"/>
      <c r="RIY10" s="14"/>
      <c r="RIZ10" s="14"/>
      <c r="RJA10" s="14"/>
      <c r="RJB10" s="14"/>
      <c r="RJC10" s="14"/>
      <c r="RJD10" s="14"/>
      <c r="RJE10" s="14"/>
      <c r="RJF10" s="14"/>
      <c r="RJG10" s="14"/>
      <c r="RJH10" s="14"/>
      <c r="RJI10" s="14"/>
      <c r="RJJ10" s="14"/>
      <c r="RJK10" s="14"/>
      <c r="RJL10" s="14"/>
      <c r="RJM10" s="14"/>
      <c r="RJN10" s="14"/>
      <c r="RJO10" s="14"/>
      <c r="RJP10" s="14"/>
      <c r="RJQ10" s="14"/>
      <c r="RJR10" s="14"/>
      <c r="RJS10" s="14"/>
      <c r="RJT10" s="14"/>
      <c r="RJU10" s="14"/>
      <c r="RJV10" s="14"/>
      <c r="RJW10" s="14"/>
      <c r="RJX10" s="14"/>
      <c r="RJY10" s="14"/>
      <c r="RJZ10" s="14"/>
      <c r="RKA10" s="14"/>
      <c r="RKB10" s="14"/>
      <c r="RKC10" s="14"/>
      <c r="RKD10" s="14"/>
      <c r="RKE10" s="14"/>
      <c r="RKF10" s="14"/>
      <c r="RKG10" s="14"/>
      <c r="RKH10" s="14"/>
      <c r="RKI10" s="14"/>
      <c r="RKJ10" s="14"/>
      <c r="RKK10" s="14"/>
      <c r="RKL10" s="14"/>
      <c r="RKM10" s="14"/>
      <c r="RKN10" s="14"/>
      <c r="RKO10" s="14"/>
      <c r="RKP10" s="14"/>
      <c r="RKQ10" s="14"/>
      <c r="RKR10" s="14"/>
      <c r="RKS10" s="14"/>
      <c r="RKT10" s="14"/>
      <c r="RKU10" s="14"/>
      <c r="RKV10" s="14"/>
      <c r="RKW10" s="14"/>
      <c r="RKX10" s="14"/>
      <c r="RKY10" s="14"/>
      <c r="RKZ10" s="14"/>
      <c r="RLA10" s="14"/>
      <c r="RLB10" s="14"/>
      <c r="RLC10" s="14"/>
      <c r="RLD10" s="14"/>
      <c r="RLE10" s="14"/>
      <c r="RLF10" s="14"/>
      <c r="RLG10" s="14"/>
      <c r="RLH10" s="14"/>
      <c r="RLI10" s="14"/>
      <c r="RLJ10" s="14"/>
      <c r="RLK10" s="14"/>
      <c r="RLL10" s="14"/>
      <c r="RLM10" s="14"/>
      <c r="RLN10" s="14"/>
      <c r="RLO10" s="14"/>
      <c r="RLP10" s="14"/>
      <c r="RLQ10" s="14"/>
      <c r="RLR10" s="14"/>
      <c r="RLS10" s="14"/>
      <c r="RLT10" s="14"/>
      <c r="RLU10" s="14"/>
      <c r="RLV10" s="14"/>
      <c r="RLW10" s="14"/>
      <c r="RLX10" s="14"/>
      <c r="RLY10" s="14"/>
      <c r="RLZ10" s="14"/>
      <c r="RMA10" s="14"/>
      <c r="RMB10" s="14"/>
      <c r="RMC10" s="14"/>
      <c r="RMD10" s="14"/>
      <c r="RME10" s="14"/>
      <c r="RMF10" s="14"/>
      <c r="RMG10" s="14"/>
      <c r="RMH10" s="14"/>
      <c r="RMI10" s="14"/>
      <c r="RMJ10" s="14"/>
      <c r="RMK10" s="14"/>
      <c r="RML10" s="14"/>
      <c r="RMM10" s="14"/>
      <c r="RMN10" s="14"/>
      <c r="RMO10" s="14"/>
      <c r="RMP10" s="14"/>
      <c r="RMQ10" s="14"/>
      <c r="RMR10" s="14"/>
      <c r="RMS10" s="14"/>
      <c r="RMT10" s="14"/>
      <c r="RMU10" s="14"/>
      <c r="RMV10" s="14"/>
      <c r="RMW10" s="14"/>
      <c r="RMX10" s="14"/>
      <c r="RMY10" s="14"/>
      <c r="RMZ10" s="14"/>
      <c r="RNA10" s="14"/>
      <c r="RNB10" s="14"/>
      <c r="RNC10" s="14"/>
      <c r="RND10" s="14"/>
      <c r="RNE10" s="14"/>
      <c r="RNF10" s="14"/>
      <c r="RNG10" s="14"/>
      <c r="RNH10" s="14"/>
      <c r="RNI10" s="14"/>
      <c r="RNJ10" s="14"/>
      <c r="RNK10" s="14"/>
      <c r="RNL10" s="14"/>
      <c r="RNM10" s="14"/>
      <c r="RNN10" s="14"/>
      <c r="RNO10" s="14"/>
      <c r="RNP10" s="14"/>
      <c r="RNQ10" s="14"/>
      <c r="RNR10" s="14"/>
      <c r="RNS10" s="14"/>
      <c r="RNT10" s="14"/>
      <c r="RNU10" s="14"/>
      <c r="RNV10" s="14"/>
      <c r="RNW10" s="14"/>
      <c r="RNX10" s="14"/>
      <c r="RNY10" s="14"/>
      <c r="RNZ10" s="14"/>
      <c r="ROA10" s="14"/>
      <c r="ROB10" s="14"/>
      <c r="ROC10" s="14"/>
      <c r="ROD10" s="14"/>
      <c r="ROE10" s="14"/>
      <c r="ROF10" s="14"/>
      <c r="ROG10" s="14"/>
      <c r="ROH10" s="14"/>
      <c r="ROI10" s="14"/>
      <c r="ROJ10" s="14"/>
      <c r="ROK10" s="14"/>
      <c r="ROL10" s="14"/>
      <c r="ROM10" s="14"/>
      <c r="RON10" s="14"/>
      <c r="ROO10" s="14"/>
      <c r="ROP10" s="14"/>
      <c r="ROQ10" s="14"/>
      <c r="ROR10" s="14"/>
      <c r="ROS10" s="14"/>
      <c r="ROT10" s="14"/>
      <c r="ROU10" s="14"/>
      <c r="ROV10" s="14"/>
      <c r="ROW10" s="14"/>
      <c r="ROX10" s="14"/>
      <c r="ROY10" s="14"/>
      <c r="ROZ10" s="14"/>
      <c r="RPA10" s="14"/>
      <c r="RPB10" s="14"/>
      <c r="RPC10" s="14"/>
      <c r="RPD10" s="14"/>
      <c r="RPE10" s="14"/>
      <c r="RPF10" s="14"/>
      <c r="RPG10" s="14"/>
      <c r="RPH10" s="14"/>
      <c r="RPI10" s="14"/>
      <c r="RPJ10" s="14"/>
      <c r="RPK10" s="14"/>
      <c r="RPL10" s="14"/>
      <c r="RPM10" s="14"/>
      <c r="RPN10" s="14"/>
      <c r="RPO10" s="14"/>
      <c r="RPP10" s="14"/>
      <c r="RPQ10" s="14"/>
      <c r="RPR10" s="14"/>
      <c r="RPS10" s="14"/>
      <c r="RPT10" s="14"/>
      <c r="RPU10" s="14"/>
      <c r="RPV10" s="14"/>
      <c r="RPW10" s="14"/>
      <c r="RPX10" s="14"/>
      <c r="RPY10" s="14"/>
      <c r="RPZ10" s="14"/>
      <c r="RQA10" s="14"/>
      <c r="RQB10" s="14"/>
      <c r="RQC10" s="14"/>
      <c r="RQD10" s="14"/>
      <c r="RQE10" s="14"/>
      <c r="RQF10" s="14"/>
      <c r="RQG10" s="14"/>
      <c r="RQH10" s="14"/>
      <c r="RQI10" s="14"/>
      <c r="RQJ10" s="14"/>
      <c r="RQK10" s="14"/>
      <c r="RQL10" s="14"/>
      <c r="RQM10" s="14"/>
      <c r="RQN10" s="14"/>
      <c r="RQO10" s="14"/>
      <c r="RQP10" s="14"/>
      <c r="RQQ10" s="14"/>
      <c r="RQR10" s="14"/>
      <c r="RQS10" s="14"/>
      <c r="RQT10" s="14"/>
      <c r="RQU10" s="14"/>
      <c r="RQV10" s="14"/>
      <c r="RQW10" s="14"/>
      <c r="RQX10" s="14"/>
      <c r="RQY10" s="14"/>
      <c r="RQZ10" s="14"/>
      <c r="RRA10" s="14"/>
      <c r="RRB10" s="14"/>
      <c r="RRC10" s="14"/>
      <c r="RRD10" s="14"/>
      <c r="RRE10" s="14"/>
      <c r="RRF10" s="14"/>
      <c r="RRG10" s="14"/>
      <c r="RRH10" s="14"/>
      <c r="RRI10" s="14"/>
      <c r="RRJ10" s="14"/>
      <c r="RRK10" s="14"/>
      <c r="RRL10" s="14"/>
      <c r="RRM10" s="14"/>
      <c r="RRN10" s="14"/>
      <c r="RRO10" s="14"/>
      <c r="RRP10" s="14"/>
      <c r="RRQ10" s="14"/>
      <c r="RRR10" s="14"/>
      <c r="RRS10" s="14"/>
      <c r="RRT10" s="14"/>
      <c r="RRU10" s="14"/>
      <c r="RRV10" s="14"/>
      <c r="RRW10" s="14"/>
      <c r="RRX10" s="14"/>
      <c r="RRY10" s="14"/>
      <c r="RRZ10" s="14"/>
      <c r="RSA10" s="14"/>
      <c r="RSB10" s="14"/>
      <c r="RSC10" s="14"/>
      <c r="RSD10" s="14"/>
      <c r="RSE10" s="14"/>
      <c r="RSF10" s="14"/>
      <c r="RSG10" s="14"/>
      <c r="RSH10" s="14"/>
      <c r="RSI10" s="14"/>
      <c r="RSJ10" s="14"/>
      <c r="RSK10" s="14"/>
      <c r="RSL10" s="14"/>
      <c r="RSM10" s="14"/>
      <c r="RSN10" s="14"/>
      <c r="RSO10" s="14"/>
      <c r="RSP10" s="14"/>
      <c r="RSQ10" s="14"/>
      <c r="RSR10" s="14"/>
      <c r="RSS10" s="14"/>
      <c r="RST10" s="14"/>
      <c r="RSU10" s="14"/>
      <c r="RSV10" s="14"/>
      <c r="RSW10" s="14"/>
      <c r="RSX10" s="14"/>
      <c r="RSY10" s="14"/>
      <c r="RSZ10" s="14"/>
      <c r="RTA10" s="14"/>
      <c r="RTB10" s="14"/>
      <c r="RTC10" s="14"/>
      <c r="RTD10" s="14"/>
      <c r="RTE10" s="14"/>
      <c r="RTF10" s="14"/>
      <c r="RTG10" s="14"/>
      <c r="RTH10" s="14"/>
      <c r="RTI10" s="14"/>
      <c r="RTJ10" s="14"/>
      <c r="RTK10" s="14"/>
      <c r="RTL10" s="14"/>
      <c r="RTM10" s="14"/>
      <c r="RTN10" s="14"/>
      <c r="RTO10" s="14"/>
      <c r="RTP10" s="14"/>
      <c r="RTQ10" s="14"/>
      <c r="RTR10" s="14"/>
      <c r="RTS10" s="14"/>
      <c r="RTT10" s="14"/>
      <c r="RTU10" s="14"/>
      <c r="RTV10" s="14"/>
      <c r="RTW10" s="14"/>
      <c r="RTX10" s="14"/>
      <c r="RTY10" s="14"/>
      <c r="RTZ10" s="14"/>
      <c r="RUA10" s="14"/>
      <c r="RUB10" s="14"/>
      <c r="RUC10" s="14"/>
      <c r="RUD10" s="14"/>
      <c r="RUE10" s="14"/>
      <c r="RUF10" s="14"/>
      <c r="RUG10" s="14"/>
      <c r="RUH10" s="14"/>
      <c r="RUI10" s="14"/>
      <c r="RUJ10" s="14"/>
      <c r="RUK10" s="14"/>
      <c r="RUL10" s="14"/>
      <c r="RUM10" s="14"/>
      <c r="RUN10" s="14"/>
      <c r="RUO10" s="14"/>
      <c r="RUP10" s="14"/>
      <c r="RUQ10" s="14"/>
      <c r="RUR10" s="14"/>
      <c r="RUS10" s="14"/>
      <c r="RUT10" s="14"/>
      <c r="RUU10" s="14"/>
      <c r="RUV10" s="14"/>
      <c r="RUW10" s="14"/>
      <c r="RUX10" s="14"/>
      <c r="RUY10" s="14"/>
      <c r="RUZ10" s="14"/>
      <c r="RVA10" s="14"/>
      <c r="RVB10" s="14"/>
      <c r="RVC10" s="14"/>
      <c r="RVD10" s="14"/>
      <c r="RVE10" s="14"/>
      <c r="RVF10" s="14"/>
      <c r="RVG10" s="14"/>
      <c r="RVH10" s="14"/>
      <c r="RVI10" s="14"/>
      <c r="RVJ10" s="14"/>
      <c r="RVK10" s="14"/>
      <c r="RVL10" s="14"/>
      <c r="RVM10" s="14"/>
      <c r="RVN10" s="14"/>
      <c r="RVO10" s="14"/>
      <c r="RVP10" s="14"/>
      <c r="RVQ10" s="14"/>
      <c r="RVR10" s="14"/>
      <c r="RVS10" s="14"/>
      <c r="RVT10" s="14"/>
      <c r="RVU10" s="14"/>
      <c r="RVV10" s="14"/>
      <c r="RVW10" s="14"/>
      <c r="RVX10" s="14"/>
      <c r="RVY10" s="14"/>
      <c r="RVZ10" s="14"/>
      <c r="RWA10" s="14"/>
      <c r="RWB10" s="14"/>
      <c r="RWC10" s="14"/>
      <c r="RWD10" s="14"/>
      <c r="RWE10" s="14"/>
      <c r="RWF10" s="14"/>
      <c r="RWG10" s="14"/>
      <c r="RWH10" s="14"/>
      <c r="RWI10" s="14"/>
      <c r="RWJ10" s="14"/>
      <c r="RWK10" s="14"/>
      <c r="RWL10" s="14"/>
      <c r="RWM10" s="14"/>
      <c r="RWN10" s="14"/>
      <c r="RWO10" s="14"/>
      <c r="RWP10" s="14"/>
      <c r="RWQ10" s="14"/>
      <c r="RWR10" s="14"/>
      <c r="RWS10" s="14"/>
      <c r="RWT10" s="14"/>
      <c r="RWU10" s="14"/>
      <c r="RWV10" s="14"/>
      <c r="RWW10" s="14"/>
      <c r="RWX10" s="14"/>
      <c r="RWY10" s="14"/>
      <c r="RWZ10" s="14"/>
      <c r="RXA10" s="14"/>
      <c r="RXB10" s="14"/>
      <c r="RXC10" s="14"/>
      <c r="RXD10" s="14"/>
      <c r="RXE10" s="14"/>
      <c r="RXF10" s="14"/>
      <c r="RXG10" s="14"/>
      <c r="RXH10" s="14"/>
      <c r="RXI10" s="14"/>
      <c r="RXJ10" s="14"/>
      <c r="RXK10" s="14"/>
      <c r="RXL10" s="14"/>
      <c r="RXM10" s="14"/>
      <c r="RXN10" s="14"/>
      <c r="RXO10" s="14"/>
      <c r="RXP10" s="14"/>
      <c r="RXQ10" s="14"/>
      <c r="RXR10" s="14"/>
      <c r="RXS10" s="14"/>
      <c r="RXT10" s="14"/>
      <c r="RXU10" s="14"/>
      <c r="RXV10" s="14"/>
      <c r="RXW10" s="14"/>
      <c r="RXX10" s="14"/>
      <c r="RXY10" s="14"/>
      <c r="RXZ10" s="14"/>
      <c r="RYA10" s="14"/>
      <c r="RYB10" s="14"/>
      <c r="RYC10" s="14"/>
      <c r="RYD10" s="14"/>
      <c r="RYE10" s="14"/>
      <c r="RYF10" s="14"/>
      <c r="RYG10" s="14"/>
      <c r="RYH10" s="14"/>
      <c r="RYI10" s="14"/>
      <c r="RYJ10" s="14"/>
      <c r="RYK10" s="14"/>
      <c r="RYL10" s="14"/>
      <c r="RYM10" s="14"/>
      <c r="RYN10" s="14"/>
      <c r="RYO10" s="14"/>
      <c r="RYP10" s="14"/>
      <c r="RYQ10" s="14"/>
      <c r="RYR10" s="14"/>
      <c r="RYS10" s="14"/>
      <c r="RYT10" s="14"/>
      <c r="RYU10" s="14"/>
      <c r="RYV10" s="14"/>
      <c r="RYW10" s="14"/>
      <c r="RYX10" s="14"/>
      <c r="RYY10" s="14"/>
      <c r="RYZ10" s="14"/>
      <c r="RZA10" s="14"/>
      <c r="RZB10" s="14"/>
      <c r="RZC10" s="14"/>
      <c r="RZD10" s="14"/>
      <c r="RZE10" s="14"/>
      <c r="RZF10" s="14"/>
      <c r="RZG10" s="14"/>
      <c r="RZH10" s="14"/>
      <c r="RZI10" s="14"/>
      <c r="RZJ10" s="14"/>
      <c r="RZK10" s="14"/>
      <c r="RZL10" s="14"/>
      <c r="RZM10" s="14"/>
      <c r="RZN10" s="14"/>
      <c r="RZO10" s="14"/>
      <c r="RZP10" s="14"/>
      <c r="RZQ10" s="14"/>
      <c r="RZR10" s="14"/>
      <c r="RZS10" s="14"/>
      <c r="RZT10" s="14"/>
      <c r="RZU10" s="14"/>
      <c r="RZV10" s="14"/>
      <c r="RZW10" s="14"/>
      <c r="RZX10" s="14"/>
      <c r="RZY10" s="14"/>
      <c r="RZZ10" s="14"/>
      <c r="SAA10" s="14"/>
      <c r="SAB10" s="14"/>
      <c r="SAC10" s="14"/>
      <c r="SAD10" s="14"/>
      <c r="SAE10" s="14"/>
      <c r="SAF10" s="14"/>
      <c r="SAG10" s="14"/>
      <c r="SAH10" s="14"/>
      <c r="SAI10" s="14"/>
      <c r="SAJ10" s="14"/>
      <c r="SAK10" s="14"/>
      <c r="SAL10" s="14"/>
      <c r="SAM10" s="14"/>
      <c r="SAN10" s="14"/>
      <c r="SAO10" s="14"/>
      <c r="SAP10" s="14"/>
      <c r="SAQ10" s="14"/>
      <c r="SAR10" s="14"/>
      <c r="SAS10" s="14"/>
      <c r="SAT10" s="14"/>
      <c r="SAU10" s="14"/>
      <c r="SAV10" s="14"/>
      <c r="SAW10" s="14"/>
      <c r="SAX10" s="14"/>
      <c r="SAY10" s="14"/>
      <c r="SAZ10" s="14"/>
      <c r="SBA10" s="14"/>
      <c r="SBB10" s="14"/>
      <c r="SBC10" s="14"/>
      <c r="SBD10" s="14"/>
      <c r="SBE10" s="14"/>
      <c r="SBF10" s="14"/>
      <c r="SBG10" s="14"/>
      <c r="SBH10" s="14"/>
      <c r="SBI10" s="14"/>
      <c r="SBJ10" s="14"/>
      <c r="SBK10" s="14"/>
      <c r="SBL10" s="14"/>
      <c r="SBM10" s="14"/>
      <c r="SBN10" s="14"/>
      <c r="SBO10" s="14"/>
      <c r="SBP10" s="14"/>
      <c r="SBQ10" s="14"/>
      <c r="SBR10" s="14"/>
      <c r="SBS10" s="14"/>
      <c r="SBT10" s="14"/>
      <c r="SBU10" s="14"/>
      <c r="SBV10" s="14"/>
      <c r="SBW10" s="14"/>
      <c r="SBX10" s="14"/>
      <c r="SBY10" s="14"/>
      <c r="SBZ10" s="14"/>
      <c r="SCA10" s="14"/>
      <c r="SCB10" s="14"/>
      <c r="SCC10" s="14"/>
      <c r="SCD10" s="14"/>
      <c r="SCE10" s="14"/>
      <c r="SCF10" s="14"/>
      <c r="SCG10" s="14"/>
      <c r="SCH10" s="14"/>
      <c r="SCI10" s="14"/>
      <c r="SCJ10" s="14"/>
      <c r="SCK10" s="14"/>
      <c r="SCL10" s="14"/>
      <c r="SCM10" s="14"/>
      <c r="SCN10" s="14"/>
      <c r="SCO10" s="14"/>
      <c r="SCP10" s="14"/>
      <c r="SCQ10" s="14"/>
      <c r="SCR10" s="14"/>
      <c r="SCS10" s="14"/>
      <c r="SCT10" s="14"/>
      <c r="SCU10" s="14"/>
      <c r="SCV10" s="14"/>
      <c r="SCW10" s="14"/>
      <c r="SCX10" s="14"/>
      <c r="SCY10" s="14"/>
      <c r="SCZ10" s="14"/>
      <c r="SDA10" s="14"/>
      <c r="SDB10" s="14"/>
      <c r="SDC10" s="14"/>
      <c r="SDD10" s="14"/>
      <c r="SDE10" s="14"/>
      <c r="SDF10" s="14"/>
      <c r="SDG10" s="14"/>
      <c r="SDH10" s="14"/>
      <c r="SDI10" s="14"/>
      <c r="SDJ10" s="14"/>
      <c r="SDK10" s="14"/>
      <c r="SDL10" s="14"/>
      <c r="SDM10" s="14"/>
      <c r="SDN10" s="14"/>
      <c r="SDO10" s="14"/>
      <c r="SDP10" s="14"/>
      <c r="SDQ10" s="14"/>
      <c r="SDR10" s="14"/>
      <c r="SDS10" s="14"/>
      <c r="SDT10" s="14"/>
      <c r="SDU10" s="14"/>
      <c r="SDV10" s="14"/>
      <c r="SDW10" s="14"/>
      <c r="SDX10" s="14"/>
      <c r="SDY10" s="14"/>
      <c r="SDZ10" s="14"/>
      <c r="SEA10" s="14"/>
      <c r="SEB10" s="14"/>
      <c r="SEC10" s="14"/>
      <c r="SED10" s="14"/>
      <c r="SEE10" s="14"/>
      <c r="SEF10" s="14"/>
      <c r="SEG10" s="14"/>
      <c r="SEH10" s="14"/>
      <c r="SEI10" s="14"/>
      <c r="SEJ10" s="14"/>
      <c r="SEK10" s="14"/>
      <c r="SEL10" s="14"/>
      <c r="SEM10" s="14"/>
      <c r="SEN10" s="14"/>
      <c r="SEO10" s="14"/>
      <c r="SEP10" s="14"/>
      <c r="SEQ10" s="14"/>
      <c r="SER10" s="14"/>
      <c r="SES10" s="14"/>
      <c r="SET10" s="14"/>
      <c r="SEU10" s="14"/>
      <c r="SEV10" s="14"/>
      <c r="SEW10" s="14"/>
      <c r="SEX10" s="14"/>
      <c r="SEY10" s="14"/>
      <c r="SEZ10" s="14"/>
      <c r="SFA10" s="14"/>
      <c r="SFB10" s="14"/>
      <c r="SFC10" s="14"/>
      <c r="SFD10" s="14"/>
      <c r="SFE10" s="14"/>
      <c r="SFF10" s="14"/>
      <c r="SFG10" s="14"/>
      <c r="SFH10" s="14"/>
      <c r="SFI10" s="14"/>
      <c r="SFJ10" s="14"/>
      <c r="SFK10" s="14"/>
      <c r="SFL10" s="14"/>
      <c r="SFM10" s="14"/>
      <c r="SFN10" s="14"/>
      <c r="SFO10" s="14"/>
      <c r="SFP10" s="14"/>
      <c r="SFQ10" s="14"/>
      <c r="SFR10" s="14"/>
      <c r="SFS10" s="14"/>
      <c r="SFT10" s="14"/>
      <c r="SFU10" s="14"/>
      <c r="SFV10" s="14"/>
      <c r="SFW10" s="14"/>
      <c r="SFX10" s="14"/>
      <c r="SFY10" s="14"/>
      <c r="SFZ10" s="14"/>
      <c r="SGA10" s="14"/>
      <c r="SGB10" s="14"/>
      <c r="SGC10" s="14"/>
      <c r="SGD10" s="14"/>
      <c r="SGE10" s="14"/>
      <c r="SGF10" s="14"/>
      <c r="SGG10" s="14"/>
      <c r="SGH10" s="14"/>
      <c r="SGI10" s="14"/>
      <c r="SGJ10" s="14"/>
      <c r="SGK10" s="14"/>
      <c r="SGL10" s="14"/>
      <c r="SGM10" s="14"/>
      <c r="SGN10" s="14"/>
      <c r="SGO10" s="14"/>
      <c r="SGP10" s="14"/>
      <c r="SGQ10" s="14"/>
      <c r="SGR10" s="14"/>
      <c r="SGS10" s="14"/>
      <c r="SGT10" s="14"/>
      <c r="SGU10" s="14"/>
      <c r="SGV10" s="14"/>
      <c r="SGW10" s="14"/>
      <c r="SGX10" s="14"/>
      <c r="SGY10" s="14"/>
      <c r="SGZ10" s="14"/>
      <c r="SHA10" s="14"/>
      <c r="SHB10" s="14"/>
      <c r="SHC10" s="14"/>
      <c r="SHD10" s="14"/>
      <c r="SHE10" s="14"/>
      <c r="SHF10" s="14"/>
      <c r="SHG10" s="14"/>
      <c r="SHH10" s="14"/>
      <c r="SHI10" s="14"/>
      <c r="SHJ10" s="14"/>
      <c r="SHK10" s="14"/>
      <c r="SHL10" s="14"/>
      <c r="SHM10" s="14"/>
      <c r="SHN10" s="14"/>
      <c r="SHO10" s="14"/>
      <c r="SHP10" s="14"/>
      <c r="SHQ10" s="14"/>
      <c r="SHR10" s="14"/>
      <c r="SHS10" s="14"/>
      <c r="SHT10" s="14"/>
      <c r="SHU10" s="14"/>
      <c r="SHV10" s="14"/>
      <c r="SHW10" s="14"/>
      <c r="SHX10" s="14"/>
      <c r="SHY10" s="14"/>
      <c r="SHZ10" s="14"/>
      <c r="SIA10" s="14"/>
      <c r="SIB10" s="14"/>
      <c r="SIC10" s="14"/>
      <c r="SID10" s="14"/>
      <c r="SIE10" s="14"/>
      <c r="SIF10" s="14"/>
      <c r="SIG10" s="14"/>
      <c r="SIH10" s="14"/>
      <c r="SII10" s="14"/>
      <c r="SIJ10" s="14"/>
      <c r="SIK10" s="14"/>
      <c r="SIL10" s="14"/>
      <c r="SIM10" s="14"/>
      <c r="SIN10" s="14"/>
      <c r="SIO10" s="14"/>
      <c r="SIP10" s="14"/>
      <c r="SIQ10" s="14"/>
      <c r="SIR10" s="14"/>
      <c r="SIS10" s="14"/>
      <c r="SIT10" s="14"/>
      <c r="SIU10" s="14"/>
      <c r="SIV10" s="14"/>
      <c r="SIW10" s="14"/>
      <c r="SIX10" s="14"/>
      <c r="SIY10" s="14"/>
      <c r="SIZ10" s="14"/>
      <c r="SJA10" s="14"/>
      <c r="SJB10" s="14"/>
      <c r="SJC10" s="14"/>
      <c r="SJD10" s="14"/>
      <c r="SJE10" s="14"/>
      <c r="SJF10" s="14"/>
      <c r="SJG10" s="14"/>
      <c r="SJH10" s="14"/>
      <c r="SJI10" s="14"/>
      <c r="SJJ10" s="14"/>
      <c r="SJK10" s="14"/>
      <c r="SJL10" s="14"/>
      <c r="SJM10" s="14"/>
      <c r="SJN10" s="14"/>
      <c r="SJO10" s="14"/>
      <c r="SJP10" s="14"/>
      <c r="SJQ10" s="14"/>
      <c r="SJR10" s="14"/>
      <c r="SJS10" s="14"/>
      <c r="SJT10" s="14"/>
      <c r="SJU10" s="14"/>
      <c r="SJV10" s="14"/>
      <c r="SJW10" s="14"/>
      <c r="SJX10" s="14"/>
      <c r="SJY10" s="14"/>
      <c r="SJZ10" s="14"/>
      <c r="SKA10" s="14"/>
      <c r="SKB10" s="14"/>
      <c r="SKC10" s="14"/>
      <c r="SKD10" s="14"/>
      <c r="SKE10" s="14"/>
      <c r="SKF10" s="14"/>
      <c r="SKG10" s="14"/>
      <c r="SKH10" s="14"/>
      <c r="SKI10" s="14"/>
      <c r="SKJ10" s="14"/>
      <c r="SKK10" s="14"/>
      <c r="SKL10" s="14"/>
      <c r="SKM10" s="14"/>
      <c r="SKN10" s="14"/>
      <c r="SKO10" s="14"/>
      <c r="SKP10" s="14"/>
      <c r="SKQ10" s="14"/>
      <c r="SKR10" s="14"/>
      <c r="SKS10" s="14"/>
      <c r="SKT10" s="14"/>
      <c r="SKU10" s="14"/>
      <c r="SKV10" s="14"/>
      <c r="SKW10" s="14"/>
      <c r="SKX10" s="14"/>
      <c r="SKY10" s="14"/>
      <c r="SKZ10" s="14"/>
      <c r="SLA10" s="14"/>
      <c r="SLB10" s="14"/>
      <c r="SLC10" s="14"/>
      <c r="SLD10" s="14"/>
      <c r="SLE10" s="14"/>
      <c r="SLF10" s="14"/>
      <c r="SLG10" s="14"/>
      <c r="SLH10" s="14"/>
      <c r="SLI10" s="14"/>
      <c r="SLJ10" s="14"/>
      <c r="SLK10" s="14"/>
      <c r="SLL10" s="14"/>
      <c r="SLM10" s="14"/>
      <c r="SLN10" s="14"/>
      <c r="SLO10" s="14"/>
      <c r="SLP10" s="14"/>
      <c r="SLQ10" s="14"/>
      <c r="SLR10" s="14"/>
      <c r="SLS10" s="14"/>
      <c r="SLT10" s="14"/>
      <c r="SLU10" s="14"/>
      <c r="SLV10" s="14"/>
      <c r="SLW10" s="14"/>
      <c r="SLX10" s="14"/>
      <c r="SLY10" s="14"/>
      <c r="SLZ10" s="14"/>
      <c r="SMA10" s="14"/>
      <c r="SMB10" s="14"/>
      <c r="SMC10" s="14"/>
      <c r="SMD10" s="14"/>
      <c r="SME10" s="14"/>
      <c r="SMF10" s="14"/>
      <c r="SMG10" s="14"/>
      <c r="SMH10" s="14"/>
      <c r="SMI10" s="14"/>
      <c r="SMJ10" s="14"/>
      <c r="SMK10" s="14"/>
      <c r="SML10" s="14"/>
      <c r="SMM10" s="14"/>
      <c r="SMN10" s="14"/>
      <c r="SMO10" s="14"/>
      <c r="SMP10" s="14"/>
      <c r="SMQ10" s="14"/>
      <c r="SMR10" s="14"/>
      <c r="SMS10" s="14"/>
      <c r="SMT10" s="14"/>
      <c r="SMU10" s="14"/>
      <c r="SMV10" s="14"/>
      <c r="SMW10" s="14"/>
      <c r="SMX10" s="14"/>
      <c r="SMY10" s="14"/>
      <c r="SMZ10" s="14"/>
      <c r="SNA10" s="14"/>
      <c r="SNB10" s="14"/>
      <c r="SNC10" s="14"/>
      <c r="SND10" s="14"/>
      <c r="SNE10" s="14"/>
      <c r="SNF10" s="14"/>
      <c r="SNG10" s="14"/>
      <c r="SNH10" s="14"/>
      <c r="SNI10" s="14"/>
      <c r="SNJ10" s="14"/>
      <c r="SNK10" s="14"/>
      <c r="SNL10" s="14"/>
      <c r="SNM10" s="14"/>
      <c r="SNN10" s="14"/>
      <c r="SNO10" s="14"/>
      <c r="SNP10" s="14"/>
      <c r="SNQ10" s="14"/>
      <c r="SNR10" s="14"/>
      <c r="SNS10" s="14"/>
      <c r="SNT10" s="14"/>
      <c r="SNU10" s="14"/>
      <c r="SNV10" s="14"/>
      <c r="SNW10" s="14"/>
      <c r="SNX10" s="14"/>
      <c r="SNY10" s="14"/>
      <c r="SNZ10" s="14"/>
      <c r="SOA10" s="14"/>
      <c r="SOB10" s="14"/>
      <c r="SOC10" s="14"/>
      <c r="SOD10" s="14"/>
      <c r="SOE10" s="14"/>
      <c r="SOF10" s="14"/>
      <c r="SOG10" s="14"/>
      <c r="SOH10" s="14"/>
      <c r="SOI10" s="14"/>
      <c r="SOJ10" s="14"/>
      <c r="SOK10" s="14"/>
      <c r="SOL10" s="14"/>
      <c r="SOM10" s="14"/>
      <c r="SON10" s="14"/>
      <c r="SOO10" s="14"/>
      <c r="SOP10" s="14"/>
      <c r="SOQ10" s="14"/>
      <c r="SOR10" s="14"/>
      <c r="SOS10" s="14"/>
      <c r="SOT10" s="14"/>
      <c r="SOU10" s="14"/>
      <c r="SOV10" s="14"/>
      <c r="SOW10" s="14"/>
      <c r="SOX10" s="14"/>
      <c r="SOY10" s="14"/>
      <c r="SOZ10" s="14"/>
      <c r="SPA10" s="14"/>
      <c r="SPB10" s="14"/>
      <c r="SPC10" s="14"/>
      <c r="SPD10" s="14"/>
      <c r="SPE10" s="14"/>
      <c r="SPF10" s="14"/>
      <c r="SPG10" s="14"/>
      <c r="SPH10" s="14"/>
      <c r="SPI10" s="14"/>
      <c r="SPJ10" s="14"/>
      <c r="SPK10" s="14"/>
      <c r="SPL10" s="14"/>
      <c r="SPM10" s="14"/>
      <c r="SPN10" s="14"/>
      <c r="SPO10" s="14"/>
      <c r="SPP10" s="14"/>
      <c r="SPQ10" s="14"/>
      <c r="SPR10" s="14"/>
      <c r="SPS10" s="14"/>
      <c r="SPT10" s="14"/>
      <c r="SPU10" s="14"/>
      <c r="SPV10" s="14"/>
      <c r="SPW10" s="14"/>
      <c r="SPX10" s="14"/>
      <c r="SPY10" s="14"/>
      <c r="SPZ10" s="14"/>
      <c r="SQA10" s="14"/>
      <c r="SQB10" s="14"/>
      <c r="SQC10" s="14"/>
      <c r="SQD10" s="14"/>
      <c r="SQE10" s="14"/>
      <c r="SQF10" s="14"/>
      <c r="SQG10" s="14"/>
      <c r="SQH10" s="14"/>
      <c r="SQI10" s="14"/>
      <c r="SQJ10" s="14"/>
      <c r="SQK10" s="14"/>
      <c r="SQL10" s="14"/>
      <c r="SQM10" s="14"/>
      <c r="SQN10" s="14"/>
      <c r="SQO10" s="14"/>
      <c r="SQP10" s="14"/>
      <c r="SQQ10" s="14"/>
      <c r="SQR10" s="14"/>
      <c r="SQS10" s="14"/>
      <c r="SQT10" s="14"/>
      <c r="SQU10" s="14"/>
      <c r="SQV10" s="14"/>
      <c r="SQW10" s="14"/>
      <c r="SQX10" s="14"/>
      <c r="SQY10" s="14"/>
      <c r="SQZ10" s="14"/>
      <c r="SRA10" s="14"/>
      <c r="SRB10" s="14"/>
      <c r="SRC10" s="14"/>
      <c r="SRD10" s="14"/>
      <c r="SRE10" s="14"/>
      <c r="SRF10" s="14"/>
      <c r="SRG10" s="14"/>
      <c r="SRH10" s="14"/>
      <c r="SRI10" s="14"/>
      <c r="SRJ10" s="14"/>
      <c r="SRK10" s="14"/>
      <c r="SRL10" s="14"/>
      <c r="SRM10" s="14"/>
      <c r="SRN10" s="14"/>
      <c r="SRO10" s="14"/>
      <c r="SRP10" s="14"/>
      <c r="SRQ10" s="14"/>
      <c r="SRR10" s="14"/>
      <c r="SRS10" s="14"/>
      <c r="SRT10" s="14"/>
      <c r="SRU10" s="14"/>
      <c r="SRV10" s="14"/>
      <c r="SRW10" s="14"/>
      <c r="SRX10" s="14"/>
      <c r="SRY10" s="14"/>
      <c r="SRZ10" s="14"/>
      <c r="SSA10" s="14"/>
      <c r="SSB10" s="14"/>
      <c r="SSC10" s="14"/>
      <c r="SSD10" s="14"/>
      <c r="SSE10" s="14"/>
      <c r="SSF10" s="14"/>
      <c r="SSG10" s="14"/>
      <c r="SSH10" s="14"/>
      <c r="SSI10" s="14"/>
      <c r="SSJ10" s="14"/>
      <c r="SSK10" s="14"/>
      <c r="SSL10" s="14"/>
      <c r="SSM10" s="14"/>
      <c r="SSN10" s="14"/>
      <c r="SSO10" s="14"/>
      <c r="SSP10" s="14"/>
      <c r="SSQ10" s="14"/>
      <c r="SSR10" s="14"/>
      <c r="SSS10" s="14"/>
      <c r="SST10" s="14"/>
      <c r="SSU10" s="14"/>
      <c r="SSV10" s="14"/>
      <c r="SSW10" s="14"/>
      <c r="SSX10" s="14"/>
      <c r="SSY10" s="14"/>
      <c r="SSZ10" s="14"/>
      <c r="STA10" s="14"/>
      <c r="STB10" s="14"/>
      <c r="STC10" s="14"/>
      <c r="STD10" s="14"/>
      <c r="STE10" s="14"/>
      <c r="STF10" s="14"/>
      <c r="STG10" s="14"/>
      <c r="STH10" s="14"/>
      <c r="STI10" s="14"/>
      <c r="STJ10" s="14"/>
      <c r="STK10" s="14"/>
      <c r="STL10" s="14"/>
      <c r="STM10" s="14"/>
      <c r="STN10" s="14"/>
      <c r="STO10" s="14"/>
      <c r="STP10" s="14"/>
      <c r="STQ10" s="14"/>
      <c r="STR10" s="14"/>
      <c r="STS10" s="14"/>
      <c r="STT10" s="14"/>
      <c r="STU10" s="14"/>
      <c r="STV10" s="14"/>
      <c r="STW10" s="14"/>
      <c r="STX10" s="14"/>
      <c r="STY10" s="14"/>
      <c r="STZ10" s="14"/>
      <c r="SUA10" s="14"/>
      <c r="SUB10" s="14"/>
      <c r="SUC10" s="14"/>
      <c r="SUD10" s="14"/>
      <c r="SUE10" s="14"/>
      <c r="SUF10" s="14"/>
      <c r="SUG10" s="14"/>
      <c r="SUH10" s="14"/>
      <c r="SUI10" s="14"/>
      <c r="SUJ10" s="14"/>
      <c r="SUK10" s="14"/>
      <c r="SUL10" s="14"/>
      <c r="SUM10" s="14"/>
      <c r="SUN10" s="14"/>
      <c r="SUO10" s="14"/>
      <c r="SUP10" s="14"/>
      <c r="SUQ10" s="14"/>
      <c r="SUR10" s="14"/>
      <c r="SUS10" s="14"/>
      <c r="SUT10" s="14"/>
      <c r="SUU10" s="14"/>
      <c r="SUV10" s="14"/>
      <c r="SUW10" s="14"/>
      <c r="SUX10" s="14"/>
      <c r="SUY10" s="14"/>
      <c r="SUZ10" s="14"/>
      <c r="SVA10" s="14"/>
      <c r="SVB10" s="14"/>
      <c r="SVC10" s="14"/>
      <c r="SVD10" s="14"/>
      <c r="SVE10" s="14"/>
      <c r="SVF10" s="14"/>
      <c r="SVG10" s="14"/>
      <c r="SVH10" s="14"/>
      <c r="SVI10" s="14"/>
      <c r="SVJ10" s="14"/>
      <c r="SVK10" s="14"/>
      <c r="SVL10" s="14"/>
      <c r="SVM10" s="14"/>
      <c r="SVN10" s="14"/>
      <c r="SVO10" s="14"/>
      <c r="SVP10" s="14"/>
      <c r="SVQ10" s="14"/>
      <c r="SVR10" s="14"/>
      <c r="SVS10" s="14"/>
      <c r="SVT10" s="14"/>
      <c r="SVU10" s="14"/>
      <c r="SVV10" s="14"/>
      <c r="SVW10" s="14"/>
      <c r="SVX10" s="14"/>
      <c r="SVY10" s="14"/>
      <c r="SVZ10" s="14"/>
      <c r="SWA10" s="14"/>
      <c r="SWB10" s="14"/>
      <c r="SWC10" s="14"/>
      <c r="SWD10" s="14"/>
      <c r="SWE10" s="14"/>
      <c r="SWF10" s="14"/>
      <c r="SWG10" s="14"/>
      <c r="SWH10" s="14"/>
      <c r="SWI10" s="14"/>
      <c r="SWJ10" s="14"/>
      <c r="SWK10" s="14"/>
      <c r="SWL10" s="14"/>
      <c r="SWM10" s="14"/>
      <c r="SWN10" s="14"/>
      <c r="SWO10" s="14"/>
      <c r="SWP10" s="14"/>
      <c r="SWQ10" s="14"/>
      <c r="SWR10" s="14"/>
      <c r="SWS10" s="14"/>
      <c r="SWT10" s="14"/>
      <c r="SWU10" s="14"/>
      <c r="SWV10" s="14"/>
      <c r="SWW10" s="14"/>
      <c r="SWX10" s="14"/>
      <c r="SWY10" s="14"/>
      <c r="SWZ10" s="14"/>
      <c r="SXA10" s="14"/>
      <c r="SXB10" s="14"/>
      <c r="SXC10" s="14"/>
      <c r="SXD10" s="14"/>
      <c r="SXE10" s="14"/>
      <c r="SXF10" s="14"/>
      <c r="SXG10" s="14"/>
      <c r="SXH10" s="14"/>
      <c r="SXI10" s="14"/>
      <c r="SXJ10" s="14"/>
      <c r="SXK10" s="14"/>
      <c r="SXL10" s="14"/>
      <c r="SXM10" s="14"/>
      <c r="SXN10" s="14"/>
      <c r="SXO10" s="14"/>
      <c r="SXP10" s="14"/>
      <c r="SXQ10" s="14"/>
      <c r="SXR10" s="14"/>
      <c r="SXS10" s="14"/>
      <c r="SXT10" s="14"/>
      <c r="SXU10" s="14"/>
      <c r="SXV10" s="14"/>
      <c r="SXW10" s="14"/>
      <c r="SXX10" s="14"/>
      <c r="SXY10" s="14"/>
      <c r="SXZ10" s="14"/>
      <c r="SYA10" s="14"/>
      <c r="SYB10" s="14"/>
      <c r="SYC10" s="14"/>
      <c r="SYD10" s="14"/>
      <c r="SYE10" s="14"/>
      <c r="SYF10" s="14"/>
      <c r="SYG10" s="14"/>
      <c r="SYH10" s="14"/>
      <c r="SYI10" s="14"/>
      <c r="SYJ10" s="14"/>
      <c r="SYK10" s="14"/>
      <c r="SYL10" s="14"/>
      <c r="SYM10" s="14"/>
      <c r="SYN10" s="14"/>
      <c r="SYO10" s="14"/>
      <c r="SYP10" s="14"/>
      <c r="SYQ10" s="14"/>
      <c r="SYR10" s="14"/>
      <c r="SYS10" s="14"/>
      <c r="SYT10" s="14"/>
      <c r="SYU10" s="14"/>
      <c r="SYV10" s="14"/>
      <c r="SYW10" s="14"/>
      <c r="SYX10" s="14"/>
      <c r="SYY10" s="14"/>
      <c r="SYZ10" s="14"/>
      <c r="SZA10" s="14"/>
      <c r="SZB10" s="14"/>
      <c r="SZC10" s="14"/>
      <c r="SZD10" s="14"/>
      <c r="SZE10" s="14"/>
      <c r="SZF10" s="14"/>
      <c r="SZG10" s="14"/>
      <c r="SZH10" s="14"/>
      <c r="SZI10" s="14"/>
      <c r="SZJ10" s="14"/>
      <c r="SZK10" s="14"/>
      <c r="SZL10" s="14"/>
      <c r="SZM10" s="14"/>
      <c r="SZN10" s="14"/>
      <c r="SZO10" s="14"/>
      <c r="SZP10" s="14"/>
      <c r="SZQ10" s="14"/>
      <c r="SZR10" s="14"/>
      <c r="SZS10" s="14"/>
      <c r="SZT10" s="14"/>
      <c r="SZU10" s="14"/>
      <c r="SZV10" s="14"/>
      <c r="SZW10" s="14"/>
      <c r="SZX10" s="14"/>
      <c r="SZY10" s="14"/>
      <c r="SZZ10" s="14"/>
      <c r="TAA10" s="14"/>
      <c r="TAB10" s="14"/>
      <c r="TAC10" s="14"/>
      <c r="TAD10" s="14"/>
      <c r="TAE10" s="14"/>
      <c r="TAF10" s="14"/>
      <c r="TAG10" s="14"/>
      <c r="TAH10" s="14"/>
      <c r="TAI10" s="14"/>
      <c r="TAJ10" s="14"/>
      <c r="TAK10" s="14"/>
      <c r="TAL10" s="14"/>
      <c r="TAM10" s="14"/>
      <c r="TAN10" s="14"/>
      <c r="TAO10" s="14"/>
      <c r="TAP10" s="14"/>
      <c r="TAQ10" s="14"/>
      <c r="TAR10" s="14"/>
      <c r="TAS10" s="14"/>
      <c r="TAT10" s="14"/>
      <c r="TAU10" s="14"/>
      <c r="TAV10" s="14"/>
      <c r="TAW10" s="14"/>
      <c r="TAX10" s="14"/>
      <c r="TAY10" s="14"/>
      <c r="TAZ10" s="14"/>
      <c r="TBA10" s="14"/>
      <c r="TBB10" s="14"/>
      <c r="TBC10" s="14"/>
      <c r="TBD10" s="14"/>
      <c r="TBE10" s="14"/>
      <c r="TBF10" s="14"/>
      <c r="TBG10" s="14"/>
      <c r="TBH10" s="14"/>
      <c r="TBI10" s="14"/>
      <c r="TBJ10" s="14"/>
      <c r="TBK10" s="14"/>
      <c r="TBL10" s="14"/>
      <c r="TBM10" s="14"/>
      <c r="TBN10" s="14"/>
      <c r="TBO10" s="14"/>
      <c r="TBP10" s="14"/>
      <c r="TBQ10" s="14"/>
      <c r="TBR10" s="14"/>
      <c r="TBS10" s="14"/>
      <c r="TBT10" s="14"/>
      <c r="TBU10" s="14"/>
      <c r="TBV10" s="14"/>
      <c r="TBW10" s="14"/>
      <c r="TBX10" s="14"/>
      <c r="TBY10" s="14"/>
      <c r="TBZ10" s="14"/>
      <c r="TCA10" s="14"/>
      <c r="TCB10" s="14"/>
      <c r="TCC10" s="14"/>
      <c r="TCD10" s="14"/>
      <c r="TCE10" s="14"/>
      <c r="TCF10" s="14"/>
      <c r="TCG10" s="14"/>
      <c r="TCH10" s="14"/>
      <c r="TCI10" s="14"/>
      <c r="TCJ10" s="14"/>
      <c r="TCK10" s="14"/>
      <c r="TCL10" s="14"/>
      <c r="TCM10" s="14"/>
      <c r="TCN10" s="14"/>
      <c r="TCO10" s="14"/>
      <c r="TCP10" s="14"/>
      <c r="TCQ10" s="14"/>
      <c r="TCR10" s="14"/>
      <c r="TCS10" s="14"/>
      <c r="TCT10" s="14"/>
      <c r="TCU10" s="14"/>
      <c r="TCV10" s="14"/>
      <c r="TCW10" s="14"/>
      <c r="TCX10" s="14"/>
      <c r="TCY10" s="14"/>
      <c r="TCZ10" s="14"/>
      <c r="TDA10" s="14"/>
      <c r="TDB10" s="14"/>
      <c r="TDC10" s="14"/>
      <c r="TDD10" s="14"/>
      <c r="TDE10" s="14"/>
      <c r="TDF10" s="14"/>
      <c r="TDG10" s="14"/>
      <c r="TDH10" s="14"/>
      <c r="TDI10" s="14"/>
      <c r="TDJ10" s="14"/>
      <c r="TDK10" s="14"/>
      <c r="TDL10" s="14"/>
      <c r="TDM10" s="14"/>
      <c r="TDN10" s="14"/>
      <c r="TDO10" s="14"/>
      <c r="TDP10" s="14"/>
      <c r="TDQ10" s="14"/>
      <c r="TDR10" s="14"/>
      <c r="TDS10" s="14"/>
      <c r="TDT10" s="14"/>
      <c r="TDU10" s="14"/>
      <c r="TDV10" s="14"/>
      <c r="TDW10" s="14"/>
      <c r="TDX10" s="14"/>
      <c r="TDY10" s="14"/>
      <c r="TDZ10" s="14"/>
      <c r="TEA10" s="14"/>
      <c r="TEB10" s="14"/>
      <c r="TEC10" s="14"/>
      <c r="TED10" s="14"/>
      <c r="TEE10" s="14"/>
      <c r="TEF10" s="14"/>
      <c r="TEG10" s="14"/>
      <c r="TEH10" s="14"/>
      <c r="TEI10" s="14"/>
      <c r="TEJ10" s="14"/>
      <c r="TEK10" s="14"/>
      <c r="TEL10" s="14"/>
      <c r="TEM10" s="14"/>
      <c r="TEN10" s="14"/>
      <c r="TEO10" s="14"/>
      <c r="TEP10" s="14"/>
      <c r="TEQ10" s="14"/>
      <c r="TER10" s="14"/>
      <c r="TES10" s="14"/>
      <c r="TET10" s="14"/>
      <c r="TEU10" s="14"/>
      <c r="TEV10" s="14"/>
      <c r="TEW10" s="14"/>
      <c r="TEX10" s="14"/>
      <c r="TEY10" s="14"/>
      <c r="TEZ10" s="14"/>
      <c r="TFA10" s="14"/>
      <c r="TFB10" s="14"/>
      <c r="TFC10" s="14"/>
      <c r="TFD10" s="14"/>
      <c r="TFE10" s="14"/>
      <c r="TFF10" s="14"/>
      <c r="TFG10" s="14"/>
      <c r="TFH10" s="14"/>
      <c r="TFI10" s="14"/>
      <c r="TFJ10" s="14"/>
      <c r="TFK10" s="14"/>
      <c r="TFL10" s="14"/>
      <c r="TFM10" s="14"/>
      <c r="TFN10" s="14"/>
      <c r="TFO10" s="14"/>
      <c r="TFP10" s="14"/>
      <c r="TFQ10" s="14"/>
      <c r="TFR10" s="14"/>
      <c r="TFS10" s="14"/>
      <c r="TFT10" s="14"/>
      <c r="TFU10" s="14"/>
      <c r="TFV10" s="14"/>
      <c r="TFW10" s="14"/>
      <c r="TFX10" s="14"/>
      <c r="TFY10" s="14"/>
      <c r="TFZ10" s="14"/>
      <c r="TGA10" s="14"/>
      <c r="TGB10" s="14"/>
      <c r="TGC10" s="14"/>
      <c r="TGD10" s="14"/>
      <c r="TGE10" s="14"/>
      <c r="TGF10" s="14"/>
      <c r="TGG10" s="14"/>
      <c r="TGH10" s="14"/>
      <c r="TGI10" s="14"/>
      <c r="TGJ10" s="14"/>
      <c r="TGK10" s="14"/>
      <c r="TGL10" s="14"/>
      <c r="TGM10" s="14"/>
      <c r="TGN10" s="14"/>
      <c r="TGO10" s="14"/>
      <c r="TGP10" s="14"/>
      <c r="TGQ10" s="14"/>
      <c r="TGR10" s="14"/>
      <c r="TGS10" s="14"/>
      <c r="TGT10" s="14"/>
      <c r="TGU10" s="14"/>
      <c r="TGV10" s="14"/>
      <c r="TGW10" s="14"/>
      <c r="TGX10" s="14"/>
      <c r="TGY10" s="14"/>
      <c r="TGZ10" s="14"/>
      <c r="THA10" s="14"/>
      <c r="THB10" s="14"/>
      <c r="THC10" s="14"/>
      <c r="THD10" s="14"/>
      <c r="THE10" s="14"/>
      <c r="THF10" s="14"/>
      <c r="THG10" s="14"/>
      <c r="THH10" s="14"/>
      <c r="THI10" s="14"/>
      <c r="THJ10" s="14"/>
      <c r="THK10" s="14"/>
      <c r="THL10" s="14"/>
      <c r="THM10" s="14"/>
      <c r="THN10" s="14"/>
      <c r="THO10" s="14"/>
      <c r="THP10" s="14"/>
      <c r="THQ10" s="14"/>
      <c r="THR10" s="14"/>
      <c r="THS10" s="14"/>
      <c r="THT10" s="14"/>
      <c r="THU10" s="14"/>
      <c r="THV10" s="14"/>
      <c r="THW10" s="14"/>
      <c r="THX10" s="14"/>
      <c r="THY10" s="14"/>
      <c r="THZ10" s="14"/>
      <c r="TIA10" s="14"/>
      <c r="TIB10" s="14"/>
      <c r="TIC10" s="14"/>
      <c r="TID10" s="14"/>
      <c r="TIE10" s="14"/>
      <c r="TIF10" s="14"/>
      <c r="TIG10" s="14"/>
      <c r="TIH10" s="14"/>
      <c r="TII10" s="14"/>
      <c r="TIJ10" s="14"/>
      <c r="TIK10" s="14"/>
      <c r="TIL10" s="14"/>
      <c r="TIM10" s="14"/>
      <c r="TIN10" s="14"/>
      <c r="TIO10" s="14"/>
      <c r="TIP10" s="14"/>
      <c r="TIQ10" s="14"/>
      <c r="TIR10" s="14"/>
      <c r="TIS10" s="14"/>
      <c r="TIT10" s="14"/>
      <c r="TIU10" s="14"/>
      <c r="TIV10" s="14"/>
      <c r="TIW10" s="14"/>
      <c r="TIX10" s="14"/>
      <c r="TIY10" s="14"/>
      <c r="TIZ10" s="14"/>
      <c r="TJA10" s="14"/>
      <c r="TJB10" s="14"/>
      <c r="TJC10" s="14"/>
      <c r="TJD10" s="14"/>
      <c r="TJE10" s="14"/>
      <c r="TJF10" s="14"/>
      <c r="TJG10" s="14"/>
      <c r="TJH10" s="14"/>
      <c r="TJI10" s="14"/>
      <c r="TJJ10" s="14"/>
      <c r="TJK10" s="14"/>
      <c r="TJL10" s="14"/>
      <c r="TJM10" s="14"/>
      <c r="TJN10" s="14"/>
      <c r="TJO10" s="14"/>
      <c r="TJP10" s="14"/>
      <c r="TJQ10" s="14"/>
      <c r="TJR10" s="14"/>
      <c r="TJS10" s="14"/>
      <c r="TJT10" s="14"/>
      <c r="TJU10" s="14"/>
      <c r="TJV10" s="14"/>
      <c r="TJW10" s="14"/>
      <c r="TJX10" s="14"/>
      <c r="TJY10" s="14"/>
      <c r="TJZ10" s="14"/>
      <c r="TKA10" s="14"/>
      <c r="TKB10" s="14"/>
      <c r="TKC10" s="14"/>
      <c r="TKD10" s="14"/>
      <c r="TKE10" s="14"/>
      <c r="TKF10" s="14"/>
      <c r="TKG10" s="14"/>
      <c r="TKH10" s="14"/>
      <c r="TKI10" s="14"/>
      <c r="TKJ10" s="14"/>
      <c r="TKK10" s="14"/>
      <c r="TKL10" s="14"/>
      <c r="TKM10" s="14"/>
      <c r="TKN10" s="14"/>
      <c r="TKO10" s="14"/>
      <c r="TKP10" s="14"/>
      <c r="TKQ10" s="14"/>
      <c r="TKR10" s="14"/>
      <c r="TKS10" s="14"/>
      <c r="TKT10" s="14"/>
      <c r="TKU10" s="14"/>
      <c r="TKV10" s="14"/>
      <c r="TKW10" s="14"/>
      <c r="TKX10" s="14"/>
      <c r="TKY10" s="14"/>
      <c r="TKZ10" s="14"/>
      <c r="TLA10" s="14"/>
      <c r="TLB10" s="14"/>
      <c r="TLC10" s="14"/>
      <c r="TLD10" s="14"/>
      <c r="TLE10" s="14"/>
      <c r="TLF10" s="14"/>
      <c r="TLG10" s="14"/>
      <c r="TLH10" s="14"/>
      <c r="TLI10" s="14"/>
      <c r="TLJ10" s="14"/>
      <c r="TLK10" s="14"/>
      <c r="TLL10" s="14"/>
      <c r="TLM10" s="14"/>
      <c r="TLN10" s="14"/>
      <c r="TLO10" s="14"/>
      <c r="TLP10" s="14"/>
      <c r="TLQ10" s="14"/>
      <c r="TLR10" s="14"/>
      <c r="TLS10" s="14"/>
      <c r="TLT10" s="14"/>
      <c r="TLU10" s="14"/>
      <c r="TLV10" s="14"/>
      <c r="TLW10" s="14"/>
      <c r="TLX10" s="14"/>
      <c r="TLY10" s="14"/>
      <c r="TLZ10" s="14"/>
      <c r="TMA10" s="14"/>
      <c r="TMB10" s="14"/>
      <c r="TMC10" s="14"/>
      <c r="TMD10" s="14"/>
      <c r="TME10" s="14"/>
      <c r="TMF10" s="14"/>
      <c r="TMG10" s="14"/>
      <c r="TMH10" s="14"/>
      <c r="TMI10" s="14"/>
      <c r="TMJ10" s="14"/>
      <c r="TMK10" s="14"/>
      <c r="TML10" s="14"/>
      <c r="TMM10" s="14"/>
      <c r="TMN10" s="14"/>
      <c r="TMO10" s="14"/>
      <c r="TMP10" s="14"/>
      <c r="TMQ10" s="14"/>
      <c r="TMR10" s="14"/>
      <c r="TMS10" s="14"/>
      <c r="TMT10" s="14"/>
      <c r="TMU10" s="14"/>
      <c r="TMV10" s="14"/>
      <c r="TMW10" s="14"/>
      <c r="TMX10" s="14"/>
      <c r="TMY10" s="14"/>
      <c r="TMZ10" s="14"/>
      <c r="TNA10" s="14"/>
      <c r="TNB10" s="14"/>
      <c r="TNC10" s="14"/>
      <c r="TND10" s="14"/>
      <c r="TNE10" s="14"/>
      <c r="TNF10" s="14"/>
      <c r="TNG10" s="14"/>
      <c r="TNH10" s="14"/>
      <c r="TNI10" s="14"/>
      <c r="TNJ10" s="14"/>
      <c r="TNK10" s="14"/>
      <c r="TNL10" s="14"/>
      <c r="TNM10" s="14"/>
      <c r="TNN10" s="14"/>
      <c r="TNO10" s="14"/>
      <c r="TNP10" s="14"/>
      <c r="TNQ10" s="14"/>
      <c r="TNR10" s="14"/>
      <c r="TNS10" s="14"/>
      <c r="TNT10" s="14"/>
      <c r="TNU10" s="14"/>
      <c r="TNV10" s="14"/>
      <c r="TNW10" s="14"/>
      <c r="TNX10" s="14"/>
      <c r="TNY10" s="14"/>
      <c r="TNZ10" s="14"/>
      <c r="TOA10" s="14"/>
      <c r="TOB10" s="14"/>
      <c r="TOC10" s="14"/>
      <c r="TOD10" s="14"/>
      <c r="TOE10" s="14"/>
      <c r="TOF10" s="14"/>
      <c r="TOG10" s="14"/>
      <c r="TOH10" s="14"/>
      <c r="TOI10" s="14"/>
      <c r="TOJ10" s="14"/>
      <c r="TOK10" s="14"/>
      <c r="TOL10" s="14"/>
      <c r="TOM10" s="14"/>
      <c r="TON10" s="14"/>
      <c r="TOO10" s="14"/>
      <c r="TOP10" s="14"/>
      <c r="TOQ10" s="14"/>
      <c r="TOR10" s="14"/>
      <c r="TOS10" s="14"/>
      <c r="TOT10" s="14"/>
      <c r="TOU10" s="14"/>
      <c r="TOV10" s="14"/>
      <c r="TOW10" s="14"/>
      <c r="TOX10" s="14"/>
      <c r="TOY10" s="14"/>
      <c r="TOZ10" s="14"/>
      <c r="TPA10" s="14"/>
      <c r="TPB10" s="14"/>
      <c r="TPC10" s="14"/>
      <c r="TPD10" s="14"/>
      <c r="TPE10" s="14"/>
      <c r="TPF10" s="14"/>
      <c r="TPG10" s="14"/>
      <c r="TPH10" s="14"/>
      <c r="TPI10" s="14"/>
      <c r="TPJ10" s="14"/>
      <c r="TPK10" s="14"/>
      <c r="TPL10" s="14"/>
      <c r="TPM10" s="14"/>
      <c r="TPN10" s="14"/>
      <c r="TPO10" s="14"/>
      <c r="TPP10" s="14"/>
      <c r="TPQ10" s="14"/>
      <c r="TPR10" s="14"/>
      <c r="TPS10" s="14"/>
      <c r="TPT10" s="14"/>
      <c r="TPU10" s="14"/>
      <c r="TPV10" s="14"/>
      <c r="TPW10" s="14"/>
      <c r="TPX10" s="14"/>
      <c r="TPY10" s="14"/>
      <c r="TPZ10" s="14"/>
      <c r="TQA10" s="14"/>
      <c r="TQB10" s="14"/>
      <c r="TQC10" s="14"/>
      <c r="TQD10" s="14"/>
      <c r="TQE10" s="14"/>
      <c r="TQF10" s="14"/>
      <c r="TQG10" s="14"/>
      <c r="TQH10" s="14"/>
      <c r="TQI10" s="14"/>
      <c r="TQJ10" s="14"/>
      <c r="TQK10" s="14"/>
      <c r="TQL10" s="14"/>
      <c r="TQM10" s="14"/>
      <c r="TQN10" s="14"/>
      <c r="TQO10" s="14"/>
      <c r="TQP10" s="14"/>
      <c r="TQQ10" s="14"/>
      <c r="TQR10" s="14"/>
      <c r="TQS10" s="14"/>
      <c r="TQT10" s="14"/>
      <c r="TQU10" s="14"/>
      <c r="TQV10" s="14"/>
      <c r="TQW10" s="14"/>
      <c r="TQX10" s="14"/>
      <c r="TQY10" s="14"/>
      <c r="TQZ10" s="14"/>
      <c r="TRA10" s="14"/>
      <c r="TRB10" s="14"/>
      <c r="TRC10" s="14"/>
      <c r="TRD10" s="14"/>
      <c r="TRE10" s="14"/>
      <c r="TRF10" s="14"/>
      <c r="TRG10" s="14"/>
      <c r="TRH10" s="14"/>
      <c r="TRI10" s="14"/>
      <c r="TRJ10" s="14"/>
      <c r="TRK10" s="14"/>
      <c r="TRL10" s="14"/>
      <c r="TRM10" s="14"/>
      <c r="TRN10" s="14"/>
      <c r="TRO10" s="14"/>
      <c r="TRP10" s="14"/>
      <c r="TRQ10" s="14"/>
      <c r="TRR10" s="14"/>
      <c r="TRS10" s="14"/>
      <c r="TRT10" s="14"/>
      <c r="TRU10" s="14"/>
      <c r="TRV10" s="14"/>
      <c r="TRW10" s="14"/>
      <c r="TRX10" s="14"/>
      <c r="TRY10" s="14"/>
      <c r="TRZ10" s="14"/>
      <c r="TSA10" s="14"/>
      <c r="TSB10" s="14"/>
      <c r="TSC10" s="14"/>
      <c r="TSD10" s="14"/>
      <c r="TSE10" s="14"/>
      <c r="TSF10" s="14"/>
      <c r="TSG10" s="14"/>
      <c r="TSH10" s="14"/>
      <c r="TSI10" s="14"/>
      <c r="TSJ10" s="14"/>
      <c r="TSK10" s="14"/>
      <c r="TSL10" s="14"/>
      <c r="TSM10" s="14"/>
      <c r="TSN10" s="14"/>
      <c r="TSO10" s="14"/>
      <c r="TSP10" s="14"/>
      <c r="TSQ10" s="14"/>
      <c r="TSR10" s="14"/>
      <c r="TSS10" s="14"/>
      <c r="TST10" s="14"/>
      <c r="TSU10" s="14"/>
      <c r="TSV10" s="14"/>
      <c r="TSW10" s="14"/>
      <c r="TSX10" s="14"/>
      <c r="TSY10" s="14"/>
      <c r="TSZ10" s="14"/>
      <c r="TTA10" s="14"/>
      <c r="TTB10" s="14"/>
      <c r="TTC10" s="14"/>
      <c r="TTD10" s="14"/>
      <c r="TTE10" s="14"/>
      <c r="TTF10" s="14"/>
      <c r="TTG10" s="14"/>
      <c r="TTH10" s="14"/>
      <c r="TTI10" s="14"/>
      <c r="TTJ10" s="14"/>
      <c r="TTK10" s="14"/>
      <c r="TTL10" s="14"/>
      <c r="TTM10" s="14"/>
      <c r="TTN10" s="14"/>
      <c r="TTO10" s="14"/>
      <c r="TTP10" s="14"/>
      <c r="TTQ10" s="14"/>
      <c r="TTR10" s="14"/>
      <c r="TTS10" s="14"/>
      <c r="TTT10" s="14"/>
      <c r="TTU10" s="14"/>
      <c r="TTV10" s="14"/>
      <c r="TTW10" s="14"/>
      <c r="TTX10" s="14"/>
      <c r="TTY10" s="14"/>
      <c r="TTZ10" s="14"/>
      <c r="TUA10" s="14"/>
      <c r="TUB10" s="14"/>
      <c r="TUC10" s="14"/>
      <c r="TUD10" s="14"/>
      <c r="TUE10" s="14"/>
      <c r="TUF10" s="14"/>
      <c r="TUG10" s="14"/>
      <c r="TUH10" s="14"/>
      <c r="TUI10" s="14"/>
      <c r="TUJ10" s="14"/>
      <c r="TUK10" s="14"/>
      <c r="TUL10" s="14"/>
      <c r="TUM10" s="14"/>
      <c r="TUN10" s="14"/>
      <c r="TUO10" s="14"/>
      <c r="TUP10" s="14"/>
      <c r="TUQ10" s="14"/>
      <c r="TUR10" s="14"/>
      <c r="TUS10" s="14"/>
      <c r="TUT10" s="14"/>
      <c r="TUU10" s="14"/>
      <c r="TUV10" s="14"/>
      <c r="TUW10" s="14"/>
      <c r="TUX10" s="14"/>
      <c r="TUY10" s="14"/>
      <c r="TUZ10" s="14"/>
      <c r="TVA10" s="14"/>
      <c r="TVB10" s="14"/>
      <c r="TVC10" s="14"/>
      <c r="TVD10" s="14"/>
      <c r="TVE10" s="14"/>
      <c r="TVF10" s="14"/>
      <c r="TVG10" s="14"/>
      <c r="TVH10" s="14"/>
      <c r="TVI10" s="14"/>
      <c r="TVJ10" s="14"/>
      <c r="TVK10" s="14"/>
      <c r="TVL10" s="14"/>
      <c r="TVM10" s="14"/>
      <c r="TVN10" s="14"/>
      <c r="TVO10" s="14"/>
      <c r="TVP10" s="14"/>
      <c r="TVQ10" s="14"/>
      <c r="TVR10" s="14"/>
      <c r="TVS10" s="14"/>
      <c r="TVT10" s="14"/>
      <c r="TVU10" s="14"/>
      <c r="TVV10" s="14"/>
      <c r="TVW10" s="14"/>
      <c r="TVX10" s="14"/>
      <c r="TVY10" s="14"/>
      <c r="TVZ10" s="14"/>
      <c r="TWA10" s="14"/>
      <c r="TWB10" s="14"/>
      <c r="TWC10" s="14"/>
      <c r="TWD10" s="14"/>
      <c r="TWE10" s="14"/>
      <c r="TWF10" s="14"/>
      <c r="TWG10" s="14"/>
      <c r="TWH10" s="14"/>
      <c r="TWI10" s="14"/>
      <c r="TWJ10" s="14"/>
      <c r="TWK10" s="14"/>
      <c r="TWL10" s="14"/>
      <c r="TWM10" s="14"/>
      <c r="TWN10" s="14"/>
      <c r="TWO10" s="14"/>
      <c r="TWP10" s="14"/>
      <c r="TWQ10" s="14"/>
      <c r="TWR10" s="14"/>
      <c r="TWS10" s="14"/>
      <c r="TWT10" s="14"/>
      <c r="TWU10" s="14"/>
      <c r="TWV10" s="14"/>
      <c r="TWW10" s="14"/>
      <c r="TWX10" s="14"/>
      <c r="TWY10" s="14"/>
      <c r="TWZ10" s="14"/>
      <c r="TXA10" s="14"/>
      <c r="TXB10" s="14"/>
      <c r="TXC10" s="14"/>
      <c r="TXD10" s="14"/>
      <c r="TXE10" s="14"/>
      <c r="TXF10" s="14"/>
      <c r="TXG10" s="14"/>
      <c r="TXH10" s="14"/>
      <c r="TXI10" s="14"/>
      <c r="TXJ10" s="14"/>
      <c r="TXK10" s="14"/>
      <c r="TXL10" s="14"/>
      <c r="TXM10" s="14"/>
      <c r="TXN10" s="14"/>
      <c r="TXO10" s="14"/>
      <c r="TXP10" s="14"/>
      <c r="TXQ10" s="14"/>
      <c r="TXR10" s="14"/>
      <c r="TXS10" s="14"/>
      <c r="TXT10" s="14"/>
      <c r="TXU10" s="14"/>
      <c r="TXV10" s="14"/>
      <c r="TXW10" s="14"/>
      <c r="TXX10" s="14"/>
      <c r="TXY10" s="14"/>
      <c r="TXZ10" s="14"/>
      <c r="TYA10" s="14"/>
      <c r="TYB10" s="14"/>
      <c r="TYC10" s="14"/>
      <c r="TYD10" s="14"/>
      <c r="TYE10" s="14"/>
      <c r="TYF10" s="14"/>
      <c r="TYG10" s="14"/>
      <c r="TYH10" s="14"/>
      <c r="TYI10" s="14"/>
      <c r="TYJ10" s="14"/>
      <c r="TYK10" s="14"/>
      <c r="TYL10" s="14"/>
      <c r="TYM10" s="14"/>
      <c r="TYN10" s="14"/>
      <c r="TYO10" s="14"/>
      <c r="TYP10" s="14"/>
      <c r="TYQ10" s="14"/>
      <c r="TYR10" s="14"/>
      <c r="TYS10" s="14"/>
      <c r="TYT10" s="14"/>
      <c r="TYU10" s="14"/>
      <c r="TYV10" s="14"/>
      <c r="TYW10" s="14"/>
      <c r="TYX10" s="14"/>
      <c r="TYY10" s="14"/>
      <c r="TYZ10" s="14"/>
      <c r="TZA10" s="14"/>
      <c r="TZB10" s="14"/>
      <c r="TZC10" s="14"/>
      <c r="TZD10" s="14"/>
      <c r="TZE10" s="14"/>
      <c r="TZF10" s="14"/>
      <c r="TZG10" s="14"/>
      <c r="TZH10" s="14"/>
      <c r="TZI10" s="14"/>
      <c r="TZJ10" s="14"/>
      <c r="TZK10" s="14"/>
      <c r="TZL10" s="14"/>
      <c r="TZM10" s="14"/>
      <c r="TZN10" s="14"/>
      <c r="TZO10" s="14"/>
      <c r="TZP10" s="14"/>
      <c r="TZQ10" s="14"/>
      <c r="TZR10" s="14"/>
      <c r="TZS10" s="14"/>
      <c r="TZT10" s="14"/>
      <c r="TZU10" s="14"/>
      <c r="TZV10" s="14"/>
      <c r="TZW10" s="14"/>
      <c r="TZX10" s="14"/>
      <c r="TZY10" s="14"/>
      <c r="TZZ10" s="14"/>
      <c r="UAA10" s="14"/>
      <c r="UAB10" s="14"/>
      <c r="UAC10" s="14"/>
      <c r="UAD10" s="14"/>
      <c r="UAE10" s="14"/>
      <c r="UAF10" s="14"/>
      <c r="UAG10" s="14"/>
      <c r="UAH10" s="14"/>
      <c r="UAI10" s="14"/>
      <c r="UAJ10" s="14"/>
      <c r="UAK10" s="14"/>
      <c r="UAL10" s="14"/>
      <c r="UAM10" s="14"/>
      <c r="UAN10" s="14"/>
      <c r="UAO10" s="14"/>
      <c r="UAP10" s="14"/>
      <c r="UAQ10" s="14"/>
      <c r="UAR10" s="14"/>
      <c r="UAS10" s="14"/>
      <c r="UAT10" s="14"/>
      <c r="UAU10" s="14"/>
      <c r="UAV10" s="14"/>
      <c r="UAW10" s="14"/>
      <c r="UAX10" s="14"/>
      <c r="UAY10" s="14"/>
      <c r="UAZ10" s="14"/>
      <c r="UBA10" s="14"/>
      <c r="UBB10" s="14"/>
      <c r="UBC10" s="14"/>
      <c r="UBD10" s="14"/>
      <c r="UBE10" s="14"/>
      <c r="UBF10" s="14"/>
      <c r="UBG10" s="14"/>
      <c r="UBH10" s="14"/>
      <c r="UBI10" s="14"/>
      <c r="UBJ10" s="14"/>
      <c r="UBK10" s="14"/>
      <c r="UBL10" s="14"/>
      <c r="UBM10" s="14"/>
      <c r="UBN10" s="14"/>
      <c r="UBO10" s="14"/>
      <c r="UBP10" s="14"/>
      <c r="UBQ10" s="14"/>
      <c r="UBR10" s="14"/>
      <c r="UBS10" s="14"/>
      <c r="UBT10" s="14"/>
      <c r="UBU10" s="14"/>
      <c r="UBV10" s="14"/>
      <c r="UBW10" s="14"/>
      <c r="UBX10" s="14"/>
      <c r="UBY10" s="14"/>
      <c r="UBZ10" s="14"/>
      <c r="UCA10" s="14"/>
      <c r="UCB10" s="14"/>
      <c r="UCC10" s="14"/>
      <c r="UCD10" s="14"/>
      <c r="UCE10" s="14"/>
      <c r="UCF10" s="14"/>
      <c r="UCG10" s="14"/>
      <c r="UCH10" s="14"/>
      <c r="UCI10" s="14"/>
      <c r="UCJ10" s="14"/>
      <c r="UCK10" s="14"/>
      <c r="UCL10" s="14"/>
      <c r="UCM10" s="14"/>
      <c r="UCN10" s="14"/>
      <c r="UCO10" s="14"/>
      <c r="UCP10" s="14"/>
      <c r="UCQ10" s="14"/>
      <c r="UCR10" s="14"/>
      <c r="UCS10" s="14"/>
      <c r="UCT10" s="14"/>
      <c r="UCU10" s="14"/>
      <c r="UCV10" s="14"/>
      <c r="UCW10" s="14"/>
      <c r="UCX10" s="14"/>
      <c r="UCY10" s="14"/>
      <c r="UCZ10" s="14"/>
      <c r="UDA10" s="14"/>
      <c r="UDB10" s="14"/>
      <c r="UDC10" s="14"/>
      <c r="UDD10" s="14"/>
      <c r="UDE10" s="14"/>
      <c r="UDF10" s="14"/>
      <c r="UDG10" s="14"/>
      <c r="UDH10" s="14"/>
      <c r="UDI10" s="14"/>
      <c r="UDJ10" s="14"/>
      <c r="UDK10" s="14"/>
      <c r="UDL10" s="14"/>
      <c r="UDM10" s="14"/>
      <c r="UDN10" s="14"/>
      <c r="UDO10" s="14"/>
      <c r="UDP10" s="14"/>
      <c r="UDQ10" s="14"/>
      <c r="UDR10" s="14"/>
      <c r="UDS10" s="14"/>
      <c r="UDT10" s="14"/>
      <c r="UDU10" s="14"/>
      <c r="UDV10" s="14"/>
      <c r="UDW10" s="14"/>
      <c r="UDX10" s="14"/>
      <c r="UDY10" s="14"/>
      <c r="UDZ10" s="14"/>
      <c r="UEA10" s="14"/>
      <c r="UEB10" s="14"/>
      <c r="UEC10" s="14"/>
      <c r="UED10" s="14"/>
      <c r="UEE10" s="14"/>
      <c r="UEF10" s="14"/>
      <c r="UEG10" s="14"/>
      <c r="UEH10" s="14"/>
      <c r="UEI10" s="14"/>
      <c r="UEJ10" s="14"/>
      <c r="UEK10" s="14"/>
      <c r="UEL10" s="14"/>
      <c r="UEM10" s="14"/>
      <c r="UEN10" s="14"/>
      <c r="UEO10" s="14"/>
      <c r="UEP10" s="14"/>
      <c r="UEQ10" s="14"/>
      <c r="UER10" s="14"/>
      <c r="UES10" s="14"/>
      <c r="UET10" s="14"/>
      <c r="UEU10" s="14"/>
      <c r="UEV10" s="14"/>
      <c r="UEW10" s="14"/>
      <c r="UEX10" s="14"/>
      <c r="UEY10" s="14"/>
      <c r="UEZ10" s="14"/>
      <c r="UFA10" s="14"/>
      <c r="UFB10" s="14"/>
      <c r="UFC10" s="14"/>
      <c r="UFD10" s="14"/>
      <c r="UFE10" s="14"/>
      <c r="UFF10" s="14"/>
      <c r="UFG10" s="14"/>
      <c r="UFH10" s="14"/>
      <c r="UFI10" s="14"/>
      <c r="UFJ10" s="14"/>
      <c r="UFK10" s="14"/>
      <c r="UFL10" s="14"/>
      <c r="UFM10" s="14"/>
      <c r="UFN10" s="14"/>
      <c r="UFO10" s="14"/>
      <c r="UFP10" s="14"/>
      <c r="UFQ10" s="14"/>
      <c r="UFR10" s="14"/>
      <c r="UFS10" s="14"/>
      <c r="UFT10" s="14"/>
      <c r="UFU10" s="14"/>
      <c r="UFV10" s="14"/>
      <c r="UFW10" s="14"/>
      <c r="UFX10" s="14"/>
      <c r="UFY10" s="14"/>
      <c r="UFZ10" s="14"/>
      <c r="UGA10" s="14"/>
      <c r="UGB10" s="14"/>
      <c r="UGC10" s="14"/>
      <c r="UGD10" s="14"/>
      <c r="UGE10" s="14"/>
      <c r="UGF10" s="14"/>
      <c r="UGG10" s="14"/>
      <c r="UGH10" s="14"/>
      <c r="UGI10" s="14"/>
      <c r="UGJ10" s="14"/>
      <c r="UGK10" s="14"/>
      <c r="UGL10" s="14"/>
      <c r="UGM10" s="14"/>
      <c r="UGN10" s="14"/>
      <c r="UGO10" s="14"/>
      <c r="UGP10" s="14"/>
      <c r="UGQ10" s="14"/>
      <c r="UGR10" s="14"/>
      <c r="UGS10" s="14"/>
      <c r="UGT10" s="14"/>
      <c r="UGU10" s="14"/>
      <c r="UGV10" s="14"/>
      <c r="UGW10" s="14"/>
      <c r="UGX10" s="14"/>
      <c r="UGY10" s="14"/>
      <c r="UGZ10" s="14"/>
      <c r="UHA10" s="14"/>
      <c r="UHB10" s="14"/>
      <c r="UHC10" s="14"/>
      <c r="UHD10" s="14"/>
      <c r="UHE10" s="14"/>
      <c r="UHF10" s="14"/>
      <c r="UHG10" s="14"/>
      <c r="UHH10" s="14"/>
      <c r="UHI10" s="14"/>
      <c r="UHJ10" s="14"/>
      <c r="UHK10" s="14"/>
      <c r="UHL10" s="14"/>
      <c r="UHM10" s="14"/>
      <c r="UHN10" s="14"/>
      <c r="UHO10" s="14"/>
      <c r="UHP10" s="14"/>
      <c r="UHQ10" s="14"/>
      <c r="UHR10" s="14"/>
      <c r="UHS10" s="14"/>
      <c r="UHT10" s="14"/>
      <c r="UHU10" s="14"/>
      <c r="UHV10" s="14"/>
      <c r="UHW10" s="14"/>
      <c r="UHX10" s="14"/>
      <c r="UHY10" s="14"/>
      <c r="UHZ10" s="14"/>
      <c r="UIA10" s="14"/>
      <c r="UIB10" s="14"/>
      <c r="UIC10" s="14"/>
      <c r="UID10" s="14"/>
      <c r="UIE10" s="14"/>
      <c r="UIF10" s="14"/>
      <c r="UIG10" s="14"/>
      <c r="UIH10" s="14"/>
      <c r="UII10" s="14"/>
      <c r="UIJ10" s="14"/>
      <c r="UIK10" s="14"/>
      <c r="UIL10" s="14"/>
      <c r="UIM10" s="14"/>
      <c r="UIN10" s="14"/>
      <c r="UIO10" s="14"/>
      <c r="UIP10" s="14"/>
      <c r="UIQ10" s="14"/>
      <c r="UIR10" s="14"/>
      <c r="UIS10" s="14"/>
      <c r="UIT10" s="14"/>
      <c r="UIU10" s="14"/>
      <c r="UIV10" s="14"/>
      <c r="UIW10" s="14"/>
      <c r="UIX10" s="14"/>
      <c r="UIY10" s="14"/>
      <c r="UIZ10" s="14"/>
      <c r="UJA10" s="14"/>
      <c r="UJB10" s="14"/>
      <c r="UJC10" s="14"/>
      <c r="UJD10" s="14"/>
      <c r="UJE10" s="14"/>
      <c r="UJF10" s="14"/>
      <c r="UJG10" s="14"/>
      <c r="UJH10" s="14"/>
      <c r="UJI10" s="14"/>
      <c r="UJJ10" s="14"/>
      <c r="UJK10" s="14"/>
      <c r="UJL10" s="14"/>
      <c r="UJM10" s="14"/>
      <c r="UJN10" s="14"/>
      <c r="UJO10" s="14"/>
      <c r="UJP10" s="14"/>
      <c r="UJQ10" s="14"/>
      <c r="UJR10" s="14"/>
      <c r="UJS10" s="14"/>
      <c r="UJT10" s="14"/>
      <c r="UJU10" s="14"/>
      <c r="UJV10" s="14"/>
      <c r="UJW10" s="14"/>
      <c r="UJX10" s="14"/>
      <c r="UJY10" s="14"/>
      <c r="UJZ10" s="14"/>
      <c r="UKA10" s="14"/>
      <c r="UKB10" s="14"/>
      <c r="UKC10" s="14"/>
      <c r="UKD10" s="14"/>
      <c r="UKE10" s="14"/>
      <c r="UKF10" s="14"/>
      <c r="UKG10" s="14"/>
      <c r="UKH10" s="14"/>
      <c r="UKI10" s="14"/>
      <c r="UKJ10" s="14"/>
      <c r="UKK10" s="14"/>
      <c r="UKL10" s="14"/>
      <c r="UKM10" s="14"/>
      <c r="UKN10" s="14"/>
      <c r="UKO10" s="14"/>
      <c r="UKP10" s="14"/>
      <c r="UKQ10" s="14"/>
      <c r="UKR10" s="14"/>
      <c r="UKS10" s="14"/>
      <c r="UKT10" s="14"/>
      <c r="UKU10" s="14"/>
      <c r="UKV10" s="14"/>
      <c r="UKW10" s="14"/>
      <c r="UKX10" s="14"/>
      <c r="UKY10" s="14"/>
      <c r="UKZ10" s="14"/>
      <c r="ULA10" s="14"/>
      <c r="ULB10" s="14"/>
      <c r="ULC10" s="14"/>
      <c r="ULD10" s="14"/>
      <c r="ULE10" s="14"/>
      <c r="ULF10" s="14"/>
      <c r="ULG10" s="14"/>
      <c r="ULH10" s="14"/>
      <c r="ULI10" s="14"/>
      <c r="ULJ10" s="14"/>
      <c r="ULK10" s="14"/>
      <c r="ULL10" s="14"/>
      <c r="ULM10" s="14"/>
      <c r="ULN10" s="14"/>
      <c r="ULO10" s="14"/>
      <c r="ULP10" s="14"/>
      <c r="ULQ10" s="14"/>
      <c r="ULR10" s="14"/>
      <c r="ULS10" s="14"/>
      <c r="ULT10" s="14"/>
      <c r="ULU10" s="14"/>
      <c r="ULV10" s="14"/>
      <c r="ULW10" s="14"/>
      <c r="ULX10" s="14"/>
      <c r="ULY10" s="14"/>
      <c r="ULZ10" s="14"/>
      <c r="UMA10" s="14"/>
      <c r="UMB10" s="14"/>
      <c r="UMC10" s="14"/>
      <c r="UMD10" s="14"/>
      <c r="UME10" s="14"/>
      <c r="UMF10" s="14"/>
      <c r="UMG10" s="14"/>
      <c r="UMH10" s="14"/>
      <c r="UMI10" s="14"/>
      <c r="UMJ10" s="14"/>
      <c r="UMK10" s="14"/>
      <c r="UML10" s="14"/>
      <c r="UMM10" s="14"/>
      <c r="UMN10" s="14"/>
      <c r="UMO10" s="14"/>
      <c r="UMP10" s="14"/>
      <c r="UMQ10" s="14"/>
      <c r="UMR10" s="14"/>
      <c r="UMS10" s="14"/>
      <c r="UMT10" s="14"/>
      <c r="UMU10" s="14"/>
      <c r="UMV10" s="14"/>
      <c r="UMW10" s="14"/>
      <c r="UMX10" s="14"/>
      <c r="UMY10" s="14"/>
      <c r="UMZ10" s="14"/>
      <c r="UNA10" s="14"/>
      <c r="UNB10" s="14"/>
      <c r="UNC10" s="14"/>
      <c r="UND10" s="14"/>
      <c r="UNE10" s="14"/>
      <c r="UNF10" s="14"/>
      <c r="UNG10" s="14"/>
      <c r="UNH10" s="14"/>
      <c r="UNI10" s="14"/>
      <c r="UNJ10" s="14"/>
      <c r="UNK10" s="14"/>
      <c r="UNL10" s="14"/>
      <c r="UNM10" s="14"/>
      <c r="UNN10" s="14"/>
      <c r="UNO10" s="14"/>
      <c r="UNP10" s="14"/>
      <c r="UNQ10" s="14"/>
      <c r="UNR10" s="14"/>
      <c r="UNS10" s="14"/>
      <c r="UNT10" s="14"/>
      <c r="UNU10" s="14"/>
      <c r="UNV10" s="14"/>
      <c r="UNW10" s="14"/>
      <c r="UNX10" s="14"/>
      <c r="UNY10" s="14"/>
      <c r="UNZ10" s="14"/>
      <c r="UOA10" s="14"/>
      <c r="UOB10" s="14"/>
      <c r="UOC10" s="14"/>
      <c r="UOD10" s="14"/>
      <c r="UOE10" s="14"/>
      <c r="UOF10" s="14"/>
      <c r="UOG10" s="14"/>
      <c r="UOH10" s="14"/>
      <c r="UOI10" s="14"/>
      <c r="UOJ10" s="14"/>
      <c r="UOK10" s="14"/>
      <c r="UOL10" s="14"/>
      <c r="UOM10" s="14"/>
      <c r="UON10" s="14"/>
      <c r="UOO10" s="14"/>
      <c r="UOP10" s="14"/>
      <c r="UOQ10" s="14"/>
      <c r="UOR10" s="14"/>
      <c r="UOS10" s="14"/>
      <c r="UOT10" s="14"/>
      <c r="UOU10" s="14"/>
      <c r="UOV10" s="14"/>
      <c r="UOW10" s="14"/>
      <c r="UOX10" s="14"/>
      <c r="UOY10" s="14"/>
      <c r="UOZ10" s="14"/>
      <c r="UPA10" s="14"/>
      <c r="UPB10" s="14"/>
      <c r="UPC10" s="14"/>
      <c r="UPD10" s="14"/>
      <c r="UPE10" s="14"/>
      <c r="UPF10" s="14"/>
      <c r="UPG10" s="14"/>
      <c r="UPH10" s="14"/>
      <c r="UPI10" s="14"/>
      <c r="UPJ10" s="14"/>
      <c r="UPK10" s="14"/>
      <c r="UPL10" s="14"/>
      <c r="UPM10" s="14"/>
      <c r="UPN10" s="14"/>
      <c r="UPO10" s="14"/>
      <c r="UPP10" s="14"/>
      <c r="UPQ10" s="14"/>
      <c r="UPR10" s="14"/>
      <c r="UPS10" s="14"/>
      <c r="UPT10" s="14"/>
      <c r="UPU10" s="14"/>
      <c r="UPV10" s="14"/>
      <c r="UPW10" s="14"/>
      <c r="UPX10" s="14"/>
      <c r="UPY10" s="14"/>
      <c r="UPZ10" s="14"/>
      <c r="UQA10" s="14"/>
      <c r="UQB10" s="14"/>
      <c r="UQC10" s="14"/>
      <c r="UQD10" s="14"/>
      <c r="UQE10" s="14"/>
      <c r="UQF10" s="14"/>
      <c r="UQG10" s="14"/>
      <c r="UQH10" s="14"/>
      <c r="UQI10" s="14"/>
      <c r="UQJ10" s="14"/>
      <c r="UQK10" s="14"/>
      <c r="UQL10" s="14"/>
      <c r="UQM10" s="14"/>
      <c r="UQN10" s="14"/>
      <c r="UQO10" s="14"/>
      <c r="UQP10" s="14"/>
      <c r="UQQ10" s="14"/>
      <c r="UQR10" s="14"/>
      <c r="UQS10" s="14"/>
      <c r="UQT10" s="14"/>
      <c r="UQU10" s="14"/>
      <c r="UQV10" s="14"/>
      <c r="UQW10" s="14"/>
      <c r="UQX10" s="14"/>
      <c r="UQY10" s="14"/>
      <c r="UQZ10" s="14"/>
      <c r="URA10" s="14"/>
      <c r="URB10" s="14"/>
      <c r="URC10" s="14"/>
      <c r="URD10" s="14"/>
      <c r="URE10" s="14"/>
      <c r="URF10" s="14"/>
      <c r="URG10" s="14"/>
      <c r="URH10" s="14"/>
      <c r="URI10" s="14"/>
      <c r="URJ10" s="14"/>
      <c r="URK10" s="14"/>
      <c r="URL10" s="14"/>
      <c r="URM10" s="14"/>
      <c r="URN10" s="14"/>
      <c r="URO10" s="14"/>
      <c r="URP10" s="14"/>
      <c r="URQ10" s="14"/>
      <c r="URR10" s="14"/>
      <c r="URS10" s="14"/>
      <c r="URT10" s="14"/>
      <c r="URU10" s="14"/>
      <c r="URV10" s="14"/>
      <c r="URW10" s="14"/>
      <c r="URX10" s="14"/>
      <c r="URY10" s="14"/>
      <c r="URZ10" s="14"/>
      <c r="USA10" s="14"/>
      <c r="USB10" s="14"/>
      <c r="USC10" s="14"/>
      <c r="USD10" s="14"/>
      <c r="USE10" s="14"/>
      <c r="USF10" s="14"/>
      <c r="USG10" s="14"/>
      <c r="USH10" s="14"/>
      <c r="USI10" s="14"/>
      <c r="USJ10" s="14"/>
      <c r="USK10" s="14"/>
      <c r="USL10" s="14"/>
      <c r="USM10" s="14"/>
      <c r="USN10" s="14"/>
      <c r="USO10" s="14"/>
      <c r="USP10" s="14"/>
      <c r="USQ10" s="14"/>
      <c r="USR10" s="14"/>
      <c r="USS10" s="14"/>
      <c r="UST10" s="14"/>
      <c r="USU10" s="14"/>
      <c r="USV10" s="14"/>
      <c r="USW10" s="14"/>
      <c r="USX10" s="14"/>
      <c r="USY10" s="14"/>
      <c r="USZ10" s="14"/>
      <c r="UTA10" s="14"/>
      <c r="UTB10" s="14"/>
      <c r="UTC10" s="14"/>
      <c r="UTD10" s="14"/>
      <c r="UTE10" s="14"/>
      <c r="UTF10" s="14"/>
      <c r="UTG10" s="14"/>
      <c r="UTH10" s="14"/>
      <c r="UTI10" s="14"/>
      <c r="UTJ10" s="14"/>
      <c r="UTK10" s="14"/>
      <c r="UTL10" s="14"/>
      <c r="UTM10" s="14"/>
      <c r="UTN10" s="14"/>
      <c r="UTO10" s="14"/>
      <c r="UTP10" s="14"/>
      <c r="UTQ10" s="14"/>
      <c r="UTR10" s="14"/>
      <c r="UTS10" s="14"/>
      <c r="UTT10" s="14"/>
      <c r="UTU10" s="14"/>
      <c r="UTV10" s="14"/>
      <c r="UTW10" s="14"/>
      <c r="UTX10" s="14"/>
      <c r="UTY10" s="14"/>
      <c r="UTZ10" s="14"/>
      <c r="UUA10" s="14"/>
      <c r="UUB10" s="14"/>
      <c r="UUC10" s="14"/>
      <c r="UUD10" s="14"/>
      <c r="UUE10" s="14"/>
      <c r="UUF10" s="14"/>
      <c r="UUG10" s="14"/>
      <c r="UUH10" s="14"/>
      <c r="UUI10" s="14"/>
      <c r="UUJ10" s="14"/>
      <c r="UUK10" s="14"/>
      <c r="UUL10" s="14"/>
      <c r="UUM10" s="14"/>
      <c r="UUN10" s="14"/>
      <c r="UUO10" s="14"/>
      <c r="UUP10" s="14"/>
      <c r="UUQ10" s="14"/>
      <c r="UUR10" s="14"/>
      <c r="UUS10" s="14"/>
      <c r="UUT10" s="14"/>
      <c r="UUU10" s="14"/>
      <c r="UUV10" s="14"/>
      <c r="UUW10" s="14"/>
      <c r="UUX10" s="14"/>
      <c r="UUY10" s="14"/>
      <c r="UUZ10" s="14"/>
      <c r="UVA10" s="14"/>
      <c r="UVB10" s="14"/>
      <c r="UVC10" s="14"/>
      <c r="UVD10" s="14"/>
      <c r="UVE10" s="14"/>
      <c r="UVF10" s="14"/>
      <c r="UVG10" s="14"/>
      <c r="UVH10" s="14"/>
      <c r="UVI10" s="14"/>
      <c r="UVJ10" s="14"/>
      <c r="UVK10" s="14"/>
      <c r="UVL10" s="14"/>
      <c r="UVM10" s="14"/>
      <c r="UVN10" s="14"/>
      <c r="UVO10" s="14"/>
      <c r="UVP10" s="14"/>
      <c r="UVQ10" s="14"/>
      <c r="UVR10" s="14"/>
      <c r="UVS10" s="14"/>
      <c r="UVT10" s="14"/>
      <c r="UVU10" s="14"/>
      <c r="UVV10" s="14"/>
      <c r="UVW10" s="14"/>
      <c r="UVX10" s="14"/>
      <c r="UVY10" s="14"/>
      <c r="UVZ10" s="14"/>
      <c r="UWA10" s="14"/>
      <c r="UWB10" s="14"/>
      <c r="UWC10" s="14"/>
      <c r="UWD10" s="14"/>
      <c r="UWE10" s="14"/>
      <c r="UWF10" s="14"/>
      <c r="UWG10" s="14"/>
      <c r="UWH10" s="14"/>
      <c r="UWI10" s="14"/>
      <c r="UWJ10" s="14"/>
      <c r="UWK10" s="14"/>
      <c r="UWL10" s="14"/>
      <c r="UWM10" s="14"/>
      <c r="UWN10" s="14"/>
      <c r="UWO10" s="14"/>
      <c r="UWP10" s="14"/>
      <c r="UWQ10" s="14"/>
      <c r="UWR10" s="14"/>
      <c r="UWS10" s="14"/>
      <c r="UWT10" s="14"/>
      <c r="UWU10" s="14"/>
      <c r="UWV10" s="14"/>
      <c r="UWW10" s="14"/>
      <c r="UWX10" s="14"/>
      <c r="UWY10" s="14"/>
      <c r="UWZ10" s="14"/>
      <c r="UXA10" s="14"/>
      <c r="UXB10" s="14"/>
      <c r="UXC10" s="14"/>
      <c r="UXD10" s="14"/>
      <c r="UXE10" s="14"/>
      <c r="UXF10" s="14"/>
      <c r="UXG10" s="14"/>
      <c r="UXH10" s="14"/>
      <c r="UXI10" s="14"/>
      <c r="UXJ10" s="14"/>
      <c r="UXK10" s="14"/>
      <c r="UXL10" s="14"/>
      <c r="UXM10" s="14"/>
      <c r="UXN10" s="14"/>
      <c r="UXO10" s="14"/>
      <c r="UXP10" s="14"/>
      <c r="UXQ10" s="14"/>
      <c r="UXR10" s="14"/>
      <c r="UXS10" s="14"/>
      <c r="UXT10" s="14"/>
      <c r="UXU10" s="14"/>
      <c r="UXV10" s="14"/>
      <c r="UXW10" s="14"/>
      <c r="UXX10" s="14"/>
      <c r="UXY10" s="14"/>
      <c r="UXZ10" s="14"/>
      <c r="UYA10" s="14"/>
      <c r="UYB10" s="14"/>
      <c r="UYC10" s="14"/>
      <c r="UYD10" s="14"/>
      <c r="UYE10" s="14"/>
      <c r="UYF10" s="14"/>
      <c r="UYG10" s="14"/>
      <c r="UYH10" s="14"/>
      <c r="UYI10" s="14"/>
      <c r="UYJ10" s="14"/>
      <c r="UYK10" s="14"/>
      <c r="UYL10" s="14"/>
      <c r="UYM10" s="14"/>
      <c r="UYN10" s="14"/>
      <c r="UYO10" s="14"/>
      <c r="UYP10" s="14"/>
      <c r="UYQ10" s="14"/>
      <c r="UYR10" s="14"/>
      <c r="UYS10" s="14"/>
      <c r="UYT10" s="14"/>
      <c r="UYU10" s="14"/>
      <c r="UYV10" s="14"/>
      <c r="UYW10" s="14"/>
      <c r="UYX10" s="14"/>
      <c r="UYY10" s="14"/>
      <c r="UYZ10" s="14"/>
      <c r="UZA10" s="14"/>
      <c r="UZB10" s="14"/>
      <c r="UZC10" s="14"/>
      <c r="UZD10" s="14"/>
      <c r="UZE10" s="14"/>
      <c r="UZF10" s="14"/>
      <c r="UZG10" s="14"/>
      <c r="UZH10" s="14"/>
      <c r="UZI10" s="14"/>
      <c r="UZJ10" s="14"/>
      <c r="UZK10" s="14"/>
      <c r="UZL10" s="14"/>
      <c r="UZM10" s="14"/>
      <c r="UZN10" s="14"/>
      <c r="UZO10" s="14"/>
      <c r="UZP10" s="14"/>
      <c r="UZQ10" s="14"/>
      <c r="UZR10" s="14"/>
      <c r="UZS10" s="14"/>
      <c r="UZT10" s="14"/>
      <c r="UZU10" s="14"/>
      <c r="UZV10" s="14"/>
      <c r="UZW10" s="14"/>
      <c r="UZX10" s="14"/>
      <c r="UZY10" s="14"/>
      <c r="UZZ10" s="14"/>
      <c r="VAA10" s="14"/>
      <c r="VAB10" s="14"/>
      <c r="VAC10" s="14"/>
      <c r="VAD10" s="14"/>
      <c r="VAE10" s="14"/>
      <c r="VAF10" s="14"/>
      <c r="VAG10" s="14"/>
      <c r="VAH10" s="14"/>
      <c r="VAI10" s="14"/>
      <c r="VAJ10" s="14"/>
      <c r="VAK10" s="14"/>
      <c r="VAL10" s="14"/>
      <c r="VAM10" s="14"/>
      <c r="VAN10" s="14"/>
      <c r="VAO10" s="14"/>
      <c r="VAP10" s="14"/>
      <c r="VAQ10" s="14"/>
      <c r="VAR10" s="14"/>
      <c r="VAS10" s="14"/>
      <c r="VAT10" s="14"/>
      <c r="VAU10" s="14"/>
      <c r="VAV10" s="14"/>
      <c r="VAW10" s="14"/>
      <c r="VAX10" s="14"/>
      <c r="VAY10" s="14"/>
      <c r="VAZ10" s="14"/>
      <c r="VBA10" s="14"/>
      <c r="VBB10" s="14"/>
      <c r="VBC10" s="14"/>
      <c r="VBD10" s="14"/>
      <c r="VBE10" s="14"/>
      <c r="VBF10" s="14"/>
      <c r="VBG10" s="14"/>
      <c r="VBH10" s="14"/>
      <c r="VBI10" s="14"/>
      <c r="VBJ10" s="14"/>
      <c r="VBK10" s="14"/>
      <c r="VBL10" s="14"/>
      <c r="VBM10" s="14"/>
      <c r="VBN10" s="14"/>
      <c r="VBO10" s="14"/>
      <c r="VBP10" s="14"/>
      <c r="VBQ10" s="14"/>
      <c r="VBR10" s="14"/>
      <c r="VBS10" s="14"/>
      <c r="VBT10" s="14"/>
      <c r="VBU10" s="14"/>
      <c r="VBV10" s="14"/>
      <c r="VBW10" s="14"/>
      <c r="VBX10" s="14"/>
      <c r="VBY10" s="14"/>
      <c r="VBZ10" s="14"/>
      <c r="VCA10" s="14"/>
      <c r="VCB10" s="14"/>
      <c r="VCC10" s="14"/>
      <c r="VCD10" s="14"/>
      <c r="VCE10" s="14"/>
      <c r="VCF10" s="14"/>
      <c r="VCG10" s="14"/>
      <c r="VCH10" s="14"/>
      <c r="VCI10" s="14"/>
      <c r="VCJ10" s="14"/>
      <c r="VCK10" s="14"/>
      <c r="VCL10" s="14"/>
      <c r="VCM10" s="14"/>
      <c r="VCN10" s="14"/>
      <c r="VCO10" s="14"/>
      <c r="VCP10" s="14"/>
      <c r="VCQ10" s="14"/>
      <c r="VCR10" s="14"/>
      <c r="VCS10" s="14"/>
      <c r="VCT10" s="14"/>
      <c r="VCU10" s="14"/>
      <c r="VCV10" s="14"/>
      <c r="VCW10" s="14"/>
      <c r="VCX10" s="14"/>
      <c r="VCY10" s="14"/>
      <c r="VCZ10" s="14"/>
      <c r="VDA10" s="14"/>
      <c r="VDB10" s="14"/>
      <c r="VDC10" s="14"/>
      <c r="VDD10" s="14"/>
      <c r="VDE10" s="14"/>
      <c r="VDF10" s="14"/>
      <c r="VDG10" s="14"/>
      <c r="VDH10" s="14"/>
      <c r="VDI10" s="14"/>
      <c r="VDJ10" s="14"/>
      <c r="VDK10" s="14"/>
      <c r="VDL10" s="14"/>
      <c r="VDM10" s="14"/>
      <c r="VDN10" s="14"/>
      <c r="VDO10" s="14"/>
      <c r="VDP10" s="14"/>
      <c r="VDQ10" s="14"/>
      <c r="VDR10" s="14"/>
      <c r="VDS10" s="14"/>
      <c r="VDT10" s="14"/>
      <c r="VDU10" s="14"/>
      <c r="VDV10" s="14"/>
      <c r="VDW10" s="14"/>
      <c r="VDX10" s="14"/>
      <c r="VDY10" s="14"/>
      <c r="VDZ10" s="14"/>
      <c r="VEA10" s="14"/>
      <c r="VEB10" s="14"/>
      <c r="VEC10" s="14"/>
      <c r="VED10" s="14"/>
      <c r="VEE10" s="14"/>
      <c r="VEF10" s="14"/>
      <c r="VEG10" s="14"/>
      <c r="VEH10" s="14"/>
      <c r="VEI10" s="14"/>
      <c r="VEJ10" s="14"/>
      <c r="VEK10" s="14"/>
      <c r="VEL10" s="14"/>
      <c r="VEM10" s="14"/>
      <c r="VEN10" s="14"/>
      <c r="VEO10" s="14"/>
      <c r="VEP10" s="14"/>
      <c r="VEQ10" s="14"/>
      <c r="VER10" s="14"/>
      <c r="VES10" s="14"/>
      <c r="VET10" s="14"/>
      <c r="VEU10" s="14"/>
      <c r="VEV10" s="14"/>
      <c r="VEW10" s="14"/>
      <c r="VEX10" s="14"/>
      <c r="VEY10" s="14"/>
      <c r="VEZ10" s="14"/>
      <c r="VFA10" s="14"/>
      <c r="VFB10" s="14"/>
      <c r="VFC10" s="14"/>
      <c r="VFD10" s="14"/>
      <c r="VFE10" s="14"/>
      <c r="VFF10" s="14"/>
      <c r="VFG10" s="14"/>
      <c r="VFH10" s="14"/>
      <c r="VFI10" s="14"/>
      <c r="VFJ10" s="14"/>
      <c r="VFK10" s="14"/>
      <c r="VFL10" s="14"/>
      <c r="VFM10" s="14"/>
      <c r="VFN10" s="14"/>
      <c r="VFO10" s="14"/>
      <c r="VFP10" s="14"/>
      <c r="VFQ10" s="14"/>
      <c r="VFR10" s="14"/>
      <c r="VFS10" s="14"/>
      <c r="VFT10" s="14"/>
      <c r="VFU10" s="14"/>
      <c r="VFV10" s="14"/>
      <c r="VFW10" s="14"/>
      <c r="VFX10" s="14"/>
      <c r="VFY10" s="14"/>
      <c r="VFZ10" s="14"/>
      <c r="VGA10" s="14"/>
      <c r="VGB10" s="14"/>
      <c r="VGC10" s="14"/>
      <c r="VGD10" s="14"/>
      <c r="VGE10" s="14"/>
      <c r="VGF10" s="14"/>
      <c r="VGG10" s="14"/>
      <c r="VGH10" s="14"/>
      <c r="VGI10" s="14"/>
      <c r="VGJ10" s="14"/>
      <c r="VGK10" s="14"/>
      <c r="VGL10" s="14"/>
      <c r="VGM10" s="14"/>
      <c r="VGN10" s="14"/>
      <c r="VGO10" s="14"/>
      <c r="VGP10" s="14"/>
      <c r="VGQ10" s="14"/>
      <c r="VGR10" s="14"/>
      <c r="VGS10" s="14"/>
      <c r="VGT10" s="14"/>
      <c r="VGU10" s="14"/>
      <c r="VGV10" s="14"/>
      <c r="VGW10" s="14"/>
      <c r="VGX10" s="14"/>
      <c r="VGY10" s="14"/>
      <c r="VGZ10" s="14"/>
      <c r="VHA10" s="14"/>
      <c r="VHB10" s="14"/>
      <c r="VHC10" s="14"/>
      <c r="VHD10" s="14"/>
      <c r="VHE10" s="14"/>
      <c r="VHF10" s="14"/>
      <c r="VHG10" s="14"/>
      <c r="VHH10" s="14"/>
      <c r="VHI10" s="14"/>
      <c r="VHJ10" s="14"/>
      <c r="VHK10" s="14"/>
      <c r="VHL10" s="14"/>
      <c r="VHM10" s="14"/>
      <c r="VHN10" s="14"/>
      <c r="VHO10" s="14"/>
      <c r="VHP10" s="14"/>
      <c r="VHQ10" s="14"/>
      <c r="VHR10" s="14"/>
      <c r="VHS10" s="14"/>
      <c r="VHT10" s="14"/>
      <c r="VHU10" s="14"/>
      <c r="VHV10" s="14"/>
      <c r="VHW10" s="14"/>
      <c r="VHX10" s="14"/>
      <c r="VHY10" s="14"/>
      <c r="VHZ10" s="14"/>
      <c r="VIA10" s="14"/>
      <c r="VIB10" s="14"/>
      <c r="VIC10" s="14"/>
      <c r="VID10" s="14"/>
      <c r="VIE10" s="14"/>
      <c r="VIF10" s="14"/>
      <c r="VIG10" s="14"/>
      <c r="VIH10" s="14"/>
      <c r="VII10" s="14"/>
      <c r="VIJ10" s="14"/>
      <c r="VIK10" s="14"/>
      <c r="VIL10" s="14"/>
      <c r="VIM10" s="14"/>
      <c r="VIN10" s="14"/>
      <c r="VIO10" s="14"/>
      <c r="VIP10" s="14"/>
      <c r="VIQ10" s="14"/>
      <c r="VIR10" s="14"/>
      <c r="VIS10" s="14"/>
      <c r="VIT10" s="14"/>
      <c r="VIU10" s="14"/>
      <c r="VIV10" s="14"/>
      <c r="VIW10" s="14"/>
      <c r="VIX10" s="14"/>
      <c r="VIY10" s="14"/>
      <c r="VIZ10" s="14"/>
      <c r="VJA10" s="14"/>
      <c r="VJB10" s="14"/>
      <c r="VJC10" s="14"/>
      <c r="VJD10" s="14"/>
      <c r="VJE10" s="14"/>
      <c r="VJF10" s="14"/>
      <c r="VJG10" s="14"/>
      <c r="VJH10" s="14"/>
      <c r="VJI10" s="14"/>
      <c r="VJJ10" s="14"/>
      <c r="VJK10" s="14"/>
      <c r="VJL10" s="14"/>
      <c r="VJM10" s="14"/>
      <c r="VJN10" s="14"/>
      <c r="VJO10" s="14"/>
      <c r="VJP10" s="14"/>
      <c r="VJQ10" s="14"/>
      <c r="VJR10" s="14"/>
      <c r="VJS10" s="14"/>
      <c r="VJT10" s="14"/>
      <c r="VJU10" s="14"/>
      <c r="VJV10" s="14"/>
      <c r="VJW10" s="14"/>
      <c r="VJX10" s="14"/>
      <c r="VJY10" s="14"/>
      <c r="VJZ10" s="14"/>
      <c r="VKA10" s="14"/>
      <c r="VKB10" s="14"/>
      <c r="VKC10" s="14"/>
      <c r="VKD10" s="14"/>
      <c r="VKE10" s="14"/>
      <c r="VKF10" s="14"/>
      <c r="VKG10" s="14"/>
      <c r="VKH10" s="14"/>
      <c r="VKI10" s="14"/>
      <c r="VKJ10" s="14"/>
      <c r="VKK10" s="14"/>
      <c r="VKL10" s="14"/>
      <c r="VKM10" s="14"/>
      <c r="VKN10" s="14"/>
      <c r="VKO10" s="14"/>
      <c r="VKP10" s="14"/>
      <c r="VKQ10" s="14"/>
      <c r="VKR10" s="14"/>
      <c r="VKS10" s="14"/>
      <c r="VKT10" s="14"/>
      <c r="VKU10" s="14"/>
      <c r="VKV10" s="14"/>
      <c r="VKW10" s="14"/>
      <c r="VKX10" s="14"/>
      <c r="VKY10" s="14"/>
      <c r="VKZ10" s="14"/>
      <c r="VLA10" s="14"/>
      <c r="VLB10" s="14"/>
      <c r="VLC10" s="14"/>
      <c r="VLD10" s="14"/>
      <c r="VLE10" s="14"/>
      <c r="VLF10" s="14"/>
      <c r="VLG10" s="14"/>
      <c r="VLH10" s="14"/>
      <c r="VLI10" s="14"/>
      <c r="VLJ10" s="14"/>
      <c r="VLK10" s="14"/>
      <c r="VLL10" s="14"/>
      <c r="VLM10" s="14"/>
      <c r="VLN10" s="14"/>
      <c r="VLO10" s="14"/>
      <c r="VLP10" s="14"/>
      <c r="VLQ10" s="14"/>
      <c r="VLR10" s="14"/>
      <c r="VLS10" s="14"/>
      <c r="VLT10" s="14"/>
      <c r="VLU10" s="14"/>
      <c r="VLV10" s="14"/>
      <c r="VLW10" s="14"/>
      <c r="VLX10" s="14"/>
      <c r="VLY10" s="14"/>
      <c r="VLZ10" s="14"/>
      <c r="VMA10" s="14"/>
      <c r="VMB10" s="14"/>
      <c r="VMC10" s="14"/>
      <c r="VMD10" s="14"/>
      <c r="VME10" s="14"/>
      <c r="VMF10" s="14"/>
      <c r="VMG10" s="14"/>
      <c r="VMH10" s="14"/>
      <c r="VMI10" s="14"/>
      <c r="VMJ10" s="14"/>
      <c r="VMK10" s="14"/>
      <c r="VML10" s="14"/>
      <c r="VMM10" s="14"/>
      <c r="VMN10" s="14"/>
      <c r="VMO10" s="14"/>
      <c r="VMP10" s="14"/>
      <c r="VMQ10" s="14"/>
      <c r="VMR10" s="14"/>
      <c r="VMS10" s="14"/>
      <c r="VMT10" s="14"/>
      <c r="VMU10" s="14"/>
      <c r="VMV10" s="14"/>
      <c r="VMW10" s="14"/>
      <c r="VMX10" s="14"/>
      <c r="VMY10" s="14"/>
      <c r="VMZ10" s="14"/>
      <c r="VNA10" s="14"/>
      <c r="VNB10" s="14"/>
      <c r="VNC10" s="14"/>
      <c r="VND10" s="14"/>
      <c r="VNE10" s="14"/>
      <c r="VNF10" s="14"/>
      <c r="VNG10" s="14"/>
      <c r="VNH10" s="14"/>
      <c r="VNI10" s="14"/>
      <c r="VNJ10" s="14"/>
      <c r="VNK10" s="14"/>
      <c r="VNL10" s="14"/>
      <c r="VNM10" s="14"/>
      <c r="VNN10" s="14"/>
      <c r="VNO10" s="14"/>
      <c r="VNP10" s="14"/>
      <c r="VNQ10" s="14"/>
      <c r="VNR10" s="14"/>
      <c r="VNS10" s="14"/>
      <c r="VNT10" s="14"/>
      <c r="VNU10" s="14"/>
      <c r="VNV10" s="14"/>
      <c r="VNW10" s="14"/>
      <c r="VNX10" s="14"/>
      <c r="VNY10" s="14"/>
      <c r="VNZ10" s="14"/>
      <c r="VOA10" s="14"/>
      <c r="VOB10" s="14"/>
      <c r="VOC10" s="14"/>
      <c r="VOD10" s="14"/>
      <c r="VOE10" s="14"/>
      <c r="VOF10" s="14"/>
      <c r="VOG10" s="14"/>
      <c r="VOH10" s="14"/>
      <c r="VOI10" s="14"/>
      <c r="VOJ10" s="14"/>
      <c r="VOK10" s="14"/>
      <c r="VOL10" s="14"/>
      <c r="VOM10" s="14"/>
      <c r="VON10" s="14"/>
      <c r="VOO10" s="14"/>
      <c r="VOP10" s="14"/>
      <c r="VOQ10" s="14"/>
      <c r="VOR10" s="14"/>
      <c r="VOS10" s="14"/>
      <c r="VOT10" s="14"/>
      <c r="VOU10" s="14"/>
      <c r="VOV10" s="14"/>
      <c r="VOW10" s="14"/>
      <c r="VOX10" s="14"/>
      <c r="VOY10" s="14"/>
      <c r="VOZ10" s="14"/>
      <c r="VPA10" s="14"/>
      <c r="VPB10" s="14"/>
      <c r="VPC10" s="14"/>
      <c r="VPD10" s="14"/>
      <c r="VPE10" s="14"/>
      <c r="VPF10" s="14"/>
      <c r="VPG10" s="14"/>
      <c r="VPH10" s="14"/>
      <c r="VPI10" s="14"/>
      <c r="VPJ10" s="14"/>
      <c r="VPK10" s="14"/>
      <c r="VPL10" s="14"/>
      <c r="VPM10" s="14"/>
      <c r="VPN10" s="14"/>
      <c r="VPO10" s="14"/>
      <c r="VPP10" s="14"/>
      <c r="VPQ10" s="14"/>
      <c r="VPR10" s="14"/>
      <c r="VPS10" s="14"/>
      <c r="VPT10" s="14"/>
      <c r="VPU10" s="14"/>
      <c r="VPV10" s="14"/>
      <c r="VPW10" s="14"/>
      <c r="VPX10" s="14"/>
      <c r="VPY10" s="14"/>
      <c r="VPZ10" s="14"/>
      <c r="VQA10" s="14"/>
      <c r="VQB10" s="14"/>
      <c r="VQC10" s="14"/>
      <c r="VQD10" s="14"/>
      <c r="VQE10" s="14"/>
      <c r="VQF10" s="14"/>
      <c r="VQG10" s="14"/>
      <c r="VQH10" s="14"/>
      <c r="VQI10" s="14"/>
      <c r="VQJ10" s="14"/>
      <c r="VQK10" s="14"/>
      <c r="VQL10" s="14"/>
      <c r="VQM10" s="14"/>
      <c r="VQN10" s="14"/>
      <c r="VQO10" s="14"/>
      <c r="VQP10" s="14"/>
      <c r="VQQ10" s="14"/>
      <c r="VQR10" s="14"/>
      <c r="VQS10" s="14"/>
      <c r="VQT10" s="14"/>
      <c r="VQU10" s="14"/>
      <c r="VQV10" s="14"/>
      <c r="VQW10" s="14"/>
      <c r="VQX10" s="14"/>
      <c r="VQY10" s="14"/>
      <c r="VQZ10" s="14"/>
      <c r="VRA10" s="14"/>
      <c r="VRB10" s="14"/>
      <c r="VRC10" s="14"/>
      <c r="VRD10" s="14"/>
      <c r="VRE10" s="14"/>
      <c r="VRF10" s="14"/>
      <c r="VRG10" s="14"/>
      <c r="VRH10" s="14"/>
      <c r="VRI10" s="14"/>
      <c r="VRJ10" s="14"/>
      <c r="VRK10" s="14"/>
      <c r="VRL10" s="14"/>
      <c r="VRM10" s="14"/>
      <c r="VRN10" s="14"/>
      <c r="VRO10" s="14"/>
      <c r="VRP10" s="14"/>
      <c r="VRQ10" s="14"/>
      <c r="VRR10" s="14"/>
      <c r="VRS10" s="14"/>
      <c r="VRT10" s="14"/>
      <c r="VRU10" s="14"/>
      <c r="VRV10" s="14"/>
      <c r="VRW10" s="14"/>
      <c r="VRX10" s="14"/>
      <c r="VRY10" s="14"/>
      <c r="VRZ10" s="14"/>
      <c r="VSA10" s="14"/>
      <c r="VSB10" s="14"/>
      <c r="VSC10" s="14"/>
      <c r="VSD10" s="14"/>
      <c r="VSE10" s="14"/>
      <c r="VSF10" s="14"/>
      <c r="VSG10" s="14"/>
      <c r="VSH10" s="14"/>
      <c r="VSI10" s="14"/>
      <c r="VSJ10" s="14"/>
      <c r="VSK10" s="14"/>
      <c r="VSL10" s="14"/>
      <c r="VSM10" s="14"/>
      <c r="VSN10" s="14"/>
      <c r="VSO10" s="14"/>
      <c r="VSP10" s="14"/>
      <c r="VSQ10" s="14"/>
      <c r="VSR10" s="14"/>
      <c r="VSS10" s="14"/>
      <c r="VST10" s="14"/>
      <c r="VSU10" s="14"/>
      <c r="VSV10" s="14"/>
      <c r="VSW10" s="14"/>
      <c r="VSX10" s="14"/>
      <c r="VSY10" s="14"/>
      <c r="VSZ10" s="14"/>
      <c r="VTA10" s="14"/>
      <c r="VTB10" s="14"/>
      <c r="VTC10" s="14"/>
      <c r="VTD10" s="14"/>
      <c r="VTE10" s="14"/>
      <c r="VTF10" s="14"/>
      <c r="VTG10" s="14"/>
      <c r="VTH10" s="14"/>
      <c r="VTI10" s="14"/>
      <c r="VTJ10" s="14"/>
      <c r="VTK10" s="14"/>
      <c r="VTL10" s="14"/>
      <c r="VTM10" s="14"/>
      <c r="VTN10" s="14"/>
      <c r="VTO10" s="14"/>
      <c r="VTP10" s="14"/>
      <c r="VTQ10" s="14"/>
      <c r="VTR10" s="14"/>
      <c r="VTS10" s="14"/>
      <c r="VTT10" s="14"/>
      <c r="VTU10" s="14"/>
      <c r="VTV10" s="14"/>
      <c r="VTW10" s="14"/>
      <c r="VTX10" s="14"/>
      <c r="VTY10" s="14"/>
      <c r="VTZ10" s="14"/>
      <c r="VUA10" s="14"/>
      <c r="VUB10" s="14"/>
      <c r="VUC10" s="14"/>
      <c r="VUD10" s="14"/>
      <c r="VUE10" s="14"/>
      <c r="VUF10" s="14"/>
      <c r="VUG10" s="14"/>
      <c r="VUH10" s="14"/>
      <c r="VUI10" s="14"/>
      <c r="VUJ10" s="14"/>
      <c r="VUK10" s="14"/>
      <c r="VUL10" s="14"/>
      <c r="VUM10" s="14"/>
      <c r="VUN10" s="14"/>
      <c r="VUO10" s="14"/>
      <c r="VUP10" s="14"/>
      <c r="VUQ10" s="14"/>
      <c r="VUR10" s="14"/>
      <c r="VUS10" s="14"/>
      <c r="VUT10" s="14"/>
      <c r="VUU10" s="14"/>
      <c r="VUV10" s="14"/>
      <c r="VUW10" s="14"/>
      <c r="VUX10" s="14"/>
      <c r="VUY10" s="14"/>
      <c r="VUZ10" s="14"/>
      <c r="VVA10" s="14"/>
      <c r="VVB10" s="14"/>
      <c r="VVC10" s="14"/>
      <c r="VVD10" s="14"/>
      <c r="VVE10" s="14"/>
      <c r="VVF10" s="14"/>
      <c r="VVG10" s="14"/>
      <c r="VVH10" s="14"/>
      <c r="VVI10" s="14"/>
      <c r="VVJ10" s="14"/>
      <c r="VVK10" s="14"/>
      <c r="VVL10" s="14"/>
      <c r="VVM10" s="14"/>
      <c r="VVN10" s="14"/>
      <c r="VVO10" s="14"/>
      <c r="VVP10" s="14"/>
      <c r="VVQ10" s="14"/>
      <c r="VVR10" s="14"/>
      <c r="VVS10" s="14"/>
      <c r="VVT10" s="14"/>
      <c r="VVU10" s="14"/>
      <c r="VVV10" s="14"/>
      <c r="VVW10" s="14"/>
      <c r="VVX10" s="14"/>
      <c r="VVY10" s="14"/>
      <c r="VVZ10" s="14"/>
      <c r="VWA10" s="14"/>
      <c r="VWB10" s="14"/>
      <c r="VWC10" s="14"/>
      <c r="VWD10" s="14"/>
      <c r="VWE10" s="14"/>
      <c r="VWF10" s="14"/>
      <c r="VWG10" s="14"/>
      <c r="VWH10" s="14"/>
      <c r="VWI10" s="14"/>
      <c r="VWJ10" s="14"/>
      <c r="VWK10" s="14"/>
      <c r="VWL10" s="14"/>
      <c r="VWM10" s="14"/>
      <c r="VWN10" s="14"/>
      <c r="VWO10" s="14"/>
      <c r="VWP10" s="14"/>
      <c r="VWQ10" s="14"/>
      <c r="VWR10" s="14"/>
      <c r="VWS10" s="14"/>
      <c r="VWT10" s="14"/>
      <c r="VWU10" s="14"/>
      <c r="VWV10" s="14"/>
      <c r="VWW10" s="14"/>
      <c r="VWX10" s="14"/>
      <c r="VWY10" s="14"/>
      <c r="VWZ10" s="14"/>
      <c r="VXA10" s="14"/>
      <c r="VXB10" s="14"/>
      <c r="VXC10" s="14"/>
      <c r="VXD10" s="14"/>
      <c r="VXE10" s="14"/>
      <c r="VXF10" s="14"/>
      <c r="VXG10" s="14"/>
      <c r="VXH10" s="14"/>
      <c r="VXI10" s="14"/>
      <c r="VXJ10" s="14"/>
      <c r="VXK10" s="14"/>
      <c r="VXL10" s="14"/>
      <c r="VXM10" s="14"/>
      <c r="VXN10" s="14"/>
      <c r="VXO10" s="14"/>
      <c r="VXP10" s="14"/>
      <c r="VXQ10" s="14"/>
      <c r="VXR10" s="14"/>
      <c r="VXS10" s="14"/>
      <c r="VXT10" s="14"/>
      <c r="VXU10" s="14"/>
      <c r="VXV10" s="14"/>
      <c r="VXW10" s="14"/>
      <c r="VXX10" s="14"/>
      <c r="VXY10" s="14"/>
      <c r="VXZ10" s="14"/>
      <c r="VYA10" s="14"/>
      <c r="VYB10" s="14"/>
      <c r="VYC10" s="14"/>
      <c r="VYD10" s="14"/>
      <c r="VYE10" s="14"/>
      <c r="VYF10" s="14"/>
      <c r="VYG10" s="14"/>
      <c r="VYH10" s="14"/>
      <c r="VYI10" s="14"/>
      <c r="VYJ10" s="14"/>
      <c r="VYK10" s="14"/>
      <c r="VYL10" s="14"/>
      <c r="VYM10" s="14"/>
      <c r="VYN10" s="14"/>
      <c r="VYO10" s="14"/>
      <c r="VYP10" s="14"/>
      <c r="VYQ10" s="14"/>
      <c r="VYR10" s="14"/>
      <c r="VYS10" s="14"/>
      <c r="VYT10" s="14"/>
      <c r="VYU10" s="14"/>
      <c r="VYV10" s="14"/>
      <c r="VYW10" s="14"/>
      <c r="VYX10" s="14"/>
      <c r="VYY10" s="14"/>
      <c r="VYZ10" s="14"/>
      <c r="VZA10" s="14"/>
      <c r="VZB10" s="14"/>
      <c r="VZC10" s="14"/>
      <c r="VZD10" s="14"/>
      <c r="VZE10" s="14"/>
      <c r="VZF10" s="14"/>
      <c r="VZG10" s="14"/>
      <c r="VZH10" s="14"/>
      <c r="VZI10" s="14"/>
      <c r="VZJ10" s="14"/>
      <c r="VZK10" s="14"/>
      <c r="VZL10" s="14"/>
      <c r="VZM10" s="14"/>
      <c r="VZN10" s="14"/>
      <c r="VZO10" s="14"/>
      <c r="VZP10" s="14"/>
      <c r="VZQ10" s="14"/>
      <c r="VZR10" s="14"/>
      <c r="VZS10" s="14"/>
      <c r="VZT10" s="14"/>
      <c r="VZU10" s="14"/>
      <c r="VZV10" s="14"/>
      <c r="VZW10" s="14"/>
      <c r="VZX10" s="14"/>
      <c r="VZY10" s="14"/>
      <c r="VZZ10" s="14"/>
      <c r="WAA10" s="14"/>
      <c r="WAB10" s="14"/>
      <c r="WAC10" s="14"/>
      <c r="WAD10" s="14"/>
      <c r="WAE10" s="14"/>
      <c r="WAF10" s="14"/>
      <c r="WAG10" s="14"/>
      <c r="WAH10" s="14"/>
      <c r="WAI10" s="14"/>
      <c r="WAJ10" s="14"/>
      <c r="WAK10" s="14"/>
      <c r="WAL10" s="14"/>
      <c r="WAM10" s="14"/>
      <c r="WAN10" s="14"/>
      <c r="WAO10" s="14"/>
      <c r="WAP10" s="14"/>
      <c r="WAQ10" s="14"/>
      <c r="WAR10" s="14"/>
      <c r="WAS10" s="14"/>
      <c r="WAT10" s="14"/>
      <c r="WAU10" s="14"/>
      <c r="WAV10" s="14"/>
      <c r="WAW10" s="14"/>
      <c r="WAX10" s="14"/>
      <c r="WAY10" s="14"/>
      <c r="WAZ10" s="14"/>
      <c r="WBA10" s="14"/>
      <c r="WBB10" s="14"/>
      <c r="WBC10" s="14"/>
      <c r="WBD10" s="14"/>
      <c r="WBE10" s="14"/>
      <c r="WBF10" s="14"/>
      <c r="WBG10" s="14"/>
      <c r="WBH10" s="14"/>
      <c r="WBI10" s="14"/>
      <c r="WBJ10" s="14"/>
      <c r="WBK10" s="14"/>
      <c r="WBL10" s="14"/>
      <c r="WBM10" s="14"/>
      <c r="WBN10" s="14"/>
      <c r="WBO10" s="14"/>
      <c r="WBP10" s="14"/>
      <c r="WBQ10" s="14"/>
      <c r="WBR10" s="14"/>
      <c r="WBS10" s="14"/>
      <c r="WBT10" s="14"/>
      <c r="WBU10" s="14"/>
      <c r="WBV10" s="14"/>
      <c r="WBW10" s="14"/>
      <c r="WBX10" s="14"/>
      <c r="WBY10" s="14"/>
      <c r="WBZ10" s="14"/>
      <c r="WCA10" s="14"/>
      <c r="WCB10" s="14"/>
      <c r="WCC10" s="14"/>
      <c r="WCD10" s="14"/>
      <c r="WCE10" s="14"/>
      <c r="WCF10" s="14"/>
      <c r="WCG10" s="14"/>
      <c r="WCH10" s="14"/>
      <c r="WCI10" s="14"/>
      <c r="WCJ10" s="14"/>
      <c r="WCK10" s="14"/>
      <c r="WCL10" s="14"/>
      <c r="WCM10" s="14"/>
      <c r="WCN10" s="14"/>
      <c r="WCO10" s="14"/>
      <c r="WCP10" s="14"/>
      <c r="WCQ10" s="14"/>
      <c r="WCR10" s="14"/>
      <c r="WCS10" s="14"/>
      <c r="WCT10" s="14"/>
      <c r="WCU10" s="14"/>
      <c r="WCV10" s="14"/>
      <c r="WCW10" s="14"/>
      <c r="WCX10" s="14"/>
      <c r="WCY10" s="14"/>
      <c r="WCZ10" s="14"/>
      <c r="WDA10" s="14"/>
      <c r="WDB10" s="14"/>
      <c r="WDC10" s="14"/>
      <c r="WDD10" s="14"/>
      <c r="WDE10" s="14"/>
      <c r="WDF10" s="14"/>
      <c r="WDG10" s="14"/>
      <c r="WDH10" s="14"/>
      <c r="WDI10" s="14"/>
      <c r="WDJ10" s="14"/>
      <c r="WDK10" s="14"/>
      <c r="WDL10" s="14"/>
      <c r="WDM10" s="14"/>
      <c r="WDN10" s="14"/>
      <c r="WDO10" s="14"/>
      <c r="WDP10" s="14"/>
      <c r="WDQ10" s="14"/>
      <c r="WDR10" s="14"/>
      <c r="WDS10" s="14"/>
      <c r="WDT10" s="14"/>
      <c r="WDU10" s="14"/>
      <c r="WDV10" s="14"/>
      <c r="WDW10" s="14"/>
      <c r="WDX10" s="14"/>
      <c r="WDY10" s="14"/>
      <c r="WDZ10" s="14"/>
      <c r="WEA10" s="14"/>
      <c r="WEB10" s="14"/>
      <c r="WEC10" s="14"/>
      <c r="WED10" s="14"/>
      <c r="WEE10" s="14"/>
      <c r="WEF10" s="14"/>
      <c r="WEG10" s="14"/>
      <c r="WEH10" s="14"/>
      <c r="WEI10" s="14"/>
      <c r="WEJ10" s="14"/>
      <c r="WEK10" s="14"/>
      <c r="WEL10" s="14"/>
      <c r="WEM10" s="14"/>
      <c r="WEN10" s="14"/>
      <c r="WEO10" s="14"/>
      <c r="WEP10" s="14"/>
      <c r="WEQ10" s="14"/>
      <c r="WER10" s="14"/>
      <c r="WES10" s="14"/>
      <c r="WET10" s="14"/>
      <c r="WEU10" s="14"/>
      <c r="WEV10" s="14"/>
      <c r="WEW10" s="14"/>
      <c r="WEX10" s="14"/>
      <c r="WEY10" s="14"/>
      <c r="WEZ10" s="14"/>
      <c r="WFA10" s="14"/>
      <c r="WFB10" s="14"/>
      <c r="WFC10" s="14"/>
      <c r="WFD10" s="14"/>
      <c r="WFE10" s="14"/>
      <c r="WFF10" s="14"/>
      <c r="WFG10" s="14"/>
      <c r="WFH10" s="14"/>
      <c r="WFI10" s="14"/>
      <c r="WFJ10" s="14"/>
      <c r="WFK10" s="14"/>
      <c r="WFL10" s="14"/>
      <c r="WFM10" s="14"/>
      <c r="WFN10" s="14"/>
      <c r="WFO10" s="14"/>
      <c r="WFP10" s="14"/>
      <c r="WFQ10" s="14"/>
      <c r="WFR10" s="14"/>
      <c r="WFS10" s="14"/>
      <c r="WFT10" s="14"/>
      <c r="WFU10" s="14"/>
      <c r="WFV10" s="14"/>
      <c r="WFW10" s="14"/>
      <c r="WFX10" s="14"/>
      <c r="WFY10" s="14"/>
      <c r="WFZ10" s="14"/>
      <c r="WGA10" s="14"/>
      <c r="WGB10" s="14"/>
      <c r="WGC10" s="14"/>
      <c r="WGD10" s="14"/>
      <c r="WGE10" s="14"/>
      <c r="WGF10" s="14"/>
      <c r="WGG10" s="14"/>
      <c r="WGH10" s="14"/>
      <c r="WGI10" s="14"/>
      <c r="WGJ10" s="14"/>
      <c r="WGK10" s="14"/>
      <c r="WGL10" s="14"/>
      <c r="WGM10" s="14"/>
      <c r="WGN10" s="14"/>
      <c r="WGO10" s="14"/>
      <c r="WGP10" s="14"/>
      <c r="WGQ10" s="14"/>
      <c r="WGR10" s="14"/>
      <c r="WGS10" s="14"/>
      <c r="WGT10" s="14"/>
      <c r="WGU10" s="14"/>
      <c r="WGV10" s="14"/>
      <c r="WGW10" s="14"/>
      <c r="WGX10" s="14"/>
      <c r="WGY10" s="14"/>
      <c r="WGZ10" s="14"/>
      <c r="WHA10" s="14"/>
      <c r="WHB10" s="14"/>
      <c r="WHC10" s="14"/>
      <c r="WHD10" s="14"/>
      <c r="WHE10" s="14"/>
      <c r="WHF10" s="14"/>
      <c r="WHG10" s="14"/>
      <c r="WHH10" s="14"/>
      <c r="WHI10" s="14"/>
      <c r="WHJ10" s="14"/>
      <c r="WHK10" s="14"/>
      <c r="WHL10" s="14"/>
      <c r="WHM10" s="14"/>
      <c r="WHN10" s="14"/>
      <c r="WHO10" s="14"/>
      <c r="WHP10" s="14"/>
      <c r="WHQ10" s="14"/>
      <c r="WHR10" s="14"/>
      <c r="WHS10" s="14"/>
      <c r="WHT10" s="14"/>
      <c r="WHU10" s="14"/>
      <c r="WHV10" s="14"/>
      <c r="WHW10" s="14"/>
      <c r="WHX10" s="14"/>
      <c r="WHY10" s="14"/>
      <c r="WHZ10" s="14"/>
      <c r="WIA10" s="14"/>
      <c r="WIB10" s="14"/>
      <c r="WIC10" s="14"/>
      <c r="WID10" s="14"/>
      <c r="WIE10" s="14"/>
      <c r="WIF10" s="14"/>
      <c r="WIG10" s="14"/>
      <c r="WIH10" s="14"/>
      <c r="WII10" s="14"/>
      <c r="WIJ10" s="14"/>
      <c r="WIK10" s="14"/>
      <c r="WIL10" s="14"/>
      <c r="WIM10" s="14"/>
      <c r="WIN10" s="14"/>
      <c r="WIO10" s="14"/>
      <c r="WIP10" s="14"/>
      <c r="WIQ10" s="14"/>
      <c r="WIR10" s="14"/>
      <c r="WIS10" s="14"/>
      <c r="WIT10" s="14"/>
      <c r="WIU10" s="14"/>
      <c r="WIV10" s="14"/>
      <c r="WIW10" s="14"/>
      <c r="WIX10" s="14"/>
      <c r="WIY10" s="14"/>
      <c r="WIZ10" s="14"/>
      <c r="WJA10" s="14"/>
      <c r="WJB10" s="14"/>
      <c r="WJC10" s="14"/>
      <c r="WJD10" s="14"/>
      <c r="WJE10" s="14"/>
      <c r="WJF10" s="14"/>
      <c r="WJG10" s="14"/>
      <c r="WJH10" s="14"/>
      <c r="WJI10" s="14"/>
      <c r="WJJ10" s="14"/>
      <c r="WJK10" s="14"/>
      <c r="WJL10" s="14"/>
      <c r="WJM10" s="14"/>
      <c r="WJN10" s="14"/>
      <c r="WJO10" s="14"/>
      <c r="WJP10" s="14"/>
      <c r="WJQ10" s="14"/>
      <c r="WJR10" s="14"/>
      <c r="WJS10" s="14"/>
      <c r="WJT10" s="14"/>
      <c r="WJU10" s="14"/>
      <c r="WJV10" s="14"/>
      <c r="WJW10" s="14"/>
      <c r="WJX10" s="14"/>
      <c r="WJY10" s="14"/>
      <c r="WJZ10" s="14"/>
      <c r="WKA10" s="14"/>
      <c r="WKB10" s="14"/>
      <c r="WKC10" s="14"/>
      <c r="WKD10" s="14"/>
      <c r="WKE10" s="14"/>
      <c r="WKF10" s="14"/>
      <c r="WKG10" s="14"/>
      <c r="WKH10" s="14"/>
      <c r="WKI10" s="14"/>
      <c r="WKJ10" s="14"/>
      <c r="WKK10" s="14"/>
      <c r="WKL10" s="14"/>
      <c r="WKM10" s="14"/>
      <c r="WKN10" s="14"/>
      <c r="WKO10" s="14"/>
      <c r="WKP10" s="14"/>
      <c r="WKQ10" s="14"/>
      <c r="WKR10" s="14"/>
      <c r="WKS10" s="14"/>
      <c r="WKT10" s="14"/>
      <c r="WKU10" s="14"/>
      <c r="WKV10" s="14"/>
      <c r="WKW10" s="14"/>
      <c r="WKX10" s="14"/>
      <c r="WKY10" s="14"/>
      <c r="WKZ10" s="14"/>
      <c r="WLA10" s="14"/>
      <c r="WLB10" s="14"/>
      <c r="WLC10" s="14"/>
      <c r="WLD10" s="14"/>
      <c r="WLE10" s="14"/>
      <c r="WLF10" s="14"/>
      <c r="WLG10" s="14"/>
      <c r="WLH10" s="14"/>
      <c r="WLI10" s="14"/>
      <c r="WLJ10" s="14"/>
      <c r="WLK10" s="14"/>
      <c r="WLL10" s="14"/>
      <c r="WLM10" s="14"/>
      <c r="WLN10" s="14"/>
      <c r="WLO10" s="14"/>
      <c r="WLP10" s="14"/>
      <c r="WLQ10" s="14"/>
      <c r="WLR10" s="14"/>
      <c r="WLS10" s="14"/>
      <c r="WLT10" s="14"/>
      <c r="WLU10" s="14"/>
      <c r="WLV10" s="14"/>
      <c r="WLW10" s="14"/>
      <c r="WLX10" s="14"/>
      <c r="WLY10" s="14"/>
      <c r="WLZ10" s="14"/>
      <c r="WMA10" s="14"/>
      <c r="WMB10" s="14"/>
      <c r="WMC10" s="14"/>
      <c r="WMD10" s="14"/>
      <c r="WME10" s="14"/>
      <c r="WMF10" s="14"/>
      <c r="WMG10" s="14"/>
      <c r="WMH10" s="14"/>
      <c r="WMI10" s="14"/>
      <c r="WMJ10" s="14"/>
      <c r="WMK10" s="14"/>
      <c r="WML10" s="14"/>
      <c r="WMM10" s="14"/>
      <c r="WMN10" s="14"/>
      <c r="WMO10" s="14"/>
      <c r="WMP10" s="14"/>
      <c r="WMQ10" s="14"/>
      <c r="WMR10" s="14"/>
      <c r="WMS10" s="14"/>
      <c r="WMT10" s="14"/>
      <c r="WMU10" s="14"/>
      <c r="WMV10" s="14"/>
      <c r="WMW10" s="14"/>
      <c r="WMX10" s="14"/>
      <c r="WMY10" s="14"/>
      <c r="WMZ10" s="14"/>
      <c r="WNA10" s="14"/>
      <c r="WNB10" s="14"/>
      <c r="WNC10" s="14"/>
      <c r="WND10" s="14"/>
      <c r="WNE10" s="14"/>
      <c r="WNF10" s="14"/>
      <c r="WNG10" s="14"/>
      <c r="WNH10" s="14"/>
      <c r="WNI10" s="14"/>
      <c r="WNJ10" s="14"/>
      <c r="WNK10" s="14"/>
      <c r="WNL10" s="14"/>
      <c r="WNM10" s="14"/>
      <c r="WNN10" s="14"/>
      <c r="WNO10" s="14"/>
      <c r="WNP10" s="14"/>
      <c r="WNQ10" s="14"/>
      <c r="WNR10" s="14"/>
      <c r="WNS10" s="14"/>
      <c r="WNT10" s="14"/>
      <c r="WNU10" s="14"/>
      <c r="WNV10" s="14"/>
      <c r="WNW10" s="14"/>
      <c r="WNX10" s="14"/>
      <c r="WNY10" s="14"/>
      <c r="WNZ10" s="14"/>
      <c r="WOA10" s="14"/>
      <c r="WOB10" s="14"/>
      <c r="WOC10" s="14"/>
      <c r="WOD10" s="14"/>
      <c r="WOE10" s="14"/>
      <c r="WOF10" s="14"/>
      <c r="WOG10" s="14"/>
      <c r="WOH10" s="14"/>
      <c r="WOI10" s="14"/>
      <c r="WOJ10" s="14"/>
      <c r="WOK10" s="14"/>
      <c r="WOL10" s="14"/>
      <c r="WOM10" s="14"/>
      <c r="WON10" s="14"/>
      <c r="WOO10" s="14"/>
      <c r="WOP10" s="14"/>
      <c r="WOQ10" s="14"/>
      <c r="WOR10" s="14"/>
      <c r="WOS10" s="14"/>
      <c r="WOT10" s="14"/>
      <c r="WOU10" s="14"/>
      <c r="WOV10" s="14"/>
      <c r="WOW10" s="14"/>
      <c r="WOX10" s="14"/>
      <c r="WOY10" s="14"/>
      <c r="WOZ10" s="14"/>
      <c r="WPA10" s="14"/>
      <c r="WPB10" s="14"/>
      <c r="WPC10" s="14"/>
      <c r="WPD10" s="14"/>
      <c r="WPE10" s="14"/>
      <c r="WPF10" s="14"/>
      <c r="WPG10" s="14"/>
      <c r="WPH10" s="14"/>
      <c r="WPI10" s="14"/>
      <c r="WPJ10" s="14"/>
      <c r="WPK10" s="14"/>
      <c r="WPL10" s="14"/>
      <c r="WPM10" s="14"/>
      <c r="WPN10" s="14"/>
      <c r="WPO10" s="14"/>
      <c r="WPP10" s="14"/>
      <c r="WPQ10" s="14"/>
      <c r="WPR10" s="14"/>
      <c r="WPS10" s="14"/>
      <c r="WPT10" s="14"/>
      <c r="WPU10" s="14"/>
      <c r="WPV10" s="14"/>
      <c r="WPW10" s="14"/>
      <c r="WPX10" s="14"/>
      <c r="WPY10" s="14"/>
      <c r="WPZ10" s="14"/>
      <c r="WQA10" s="14"/>
      <c r="WQB10" s="14"/>
      <c r="WQC10" s="14"/>
      <c r="WQD10" s="14"/>
      <c r="WQE10" s="14"/>
      <c r="WQF10" s="14"/>
      <c r="WQG10" s="14"/>
      <c r="WQH10" s="14"/>
      <c r="WQI10" s="14"/>
      <c r="WQJ10" s="14"/>
      <c r="WQK10" s="14"/>
      <c r="WQL10" s="14"/>
      <c r="WQM10" s="14"/>
      <c r="WQN10" s="14"/>
      <c r="WQO10" s="14"/>
      <c r="WQP10" s="14"/>
      <c r="WQQ10" s="14"/>
      <c r="WQR10" s="14"/>
      <c r="WQS10" s="14"/>
      <c r="WQT10" s="14"/>
      <c r="WQU10" s="14"/>
      <c r="WQV10" s="14"/>
      <c r="WQW10" s="14"/>
      <c r="WQX10" s="14"/>
      <c r="WQY10" s="14"/>
      <c r="WQZ10" s="14"/>
      <c r="WRA10" s="14"/>
      <c r="WRB10" s="14"/>
      <c r="WRC10" s="14"/>
      <c r="WRD10" s="14"/>
      <c r="WRE10" s="14"/>
      <c r="WRF10" s="14"/>
      <c r="WRG10" s="14"/>
      <c r="WRH10" s="14"/>
      <c r="WRI10" s="14"/>
      <c r="WRJ10" s="14"/>
      <c r="WRK10" s="14"/>
      <c r="WRL10" s="14"/>
      <c r="WRM10" s="14"/>
      <c r="WRN10" s="14"/>
      <c r="WRO10" s="14"/>
      <c r="WRP10" s="14"/>
      <c r="WRQ10" s="14"/>
      <c r="WRR10" s="14"/>
      <c r="WRS10" s="14"/>
      <c r="WRT10" s="14"/>
      <c r="WRU10" s="14"/>
      <c r="WRV10" s="14"/>
      <c r="WRW10" s="14"/>
      <c r="WRX10" s="14"/>
      <c r="WRY10" s="14"/>
      <c r="WRZ10" s="14"/>
      <c r="WSA10" s="14"/>
      <c r="WSB10" s="14"/>
      <c r="WSC10" s="14"/>
      <c r="WSD10" s="14"/>
      <c r="WSE10" s="14"/>
      <c r="WSF10" s="14"/>
      <c r="WSG10" s="14"/>
      <c r="WSH10" s="14"/>
      <c r="WSI10" s="14"/>
      <c r="WSJ10" s="14"/>
      <c r="WSK10" s="14"/>
      <c r="WSL10" s="14"/>
      <c r="WSM10" s="14"/>
      <c r="WSN10" s="14"/>
      <c r="WSO10" s="14"/>
      <c r="WSP10" s="14"/>
      <c r="WSQ10" s="14"/>
      <c r="WSR10" s="14"/>
      <c r="WSS10" s="14"/>
      <c r="WST10" s="14"/>
      <c r="WSU10" s="14"/>
      <c r="WSV10" s="14"/>
      <c r="WSW10" s="14"/>
      <c r="WSX10" s="14"/>
      <c r="WSY10" s="14"/>
      <c r="WSZ10" s="14"/>
      <c r="WTA10" s="14"/>
      <c r="WTB10" s="14"/>
      <c r="WTC10" s="14"/>
      <c r="WTD10" s="14"/>
      <c r="WTE10" s="14"/>
      <c r="WTF10" s="14"/>
      <c r="WTG10" s="14"/>
      <c r="WTH10" s="14"/>
      <c r="WTI10" s="14"/>
      <c r="WTJ10" s="14"/>
      <c r="WTK10" s="14"/>
      <c r="WTL10" s="14"/>
      <c r="WTM10" s="14"/>
      <c r="WTN10" s="14"/>
      <c r="WTO10" s="14"/>
      <c r="WTP10" s="14"/>
      <c r="WTQ10" s="14"/>
      <c r="WTR10" s="14"/>
      <c r="WTS10" s="14"/>
      <c r="WTT10" s="14"/>
      <c r="WTU10" s="14"/>
      <c r="WTV10" s="14"/>
      <c r="WTW10" s="14"/>
      <c r="WTX10" s="14"/>
      <c r="WTY10" s="14"/>
      <c r="WTZ10" s="14"/>
      <c r="WUA10" s="14"/>
      <c r="WUB10" s="14"/>
      <c r="WUC10" s="14"/>
      <c r="WUD10" s="14"/>
      <c r="WUE10" s="14"/>
      <c r="WUF10" s="14"/>
      <c r="WUG10" s="14"/>
      <c r="WUH10" s="14"/>
      <c r="WUI10" s="14"/>
      <c r="WUJ10" s="14"/>
      <c r="WUK10" s="14"/>
      <c r="WUL10" s="14"/>
      <c r="WUM10" s="14"/>
      <c r="WUN10" s="14"/>
      <c r="WUO10" s="14"/>
      <c r="WUP10" s="14"/>
      <c r="WUQ10" s="14"/>
      <c r="WUR10" s="14"/>
      <c r="WUS10" s="14"/>
      <c r="WUT10" s="14"/>
      <c r="WUU10" s="14"/>
      <c r="WUV10" s="14"/>
      <c r="WUW10" s="14"/>
      <c r="WUX10" s="14"/>
      <c r="WUY10" s="14"/>
      <c r="WUZ10" s="14"/>
      <c r="WVA10" s="14"/>
      <c r="WVB10" s="14"/>
      <c r="WVC10" s="14"/>
      <c r="WVD10" s="14"/>
      <c r="WVE10" s="14"/>
      <c r="WVF10" s="14"/>
      <c r="WVG10" s="14"/>
      <c r="WVH10" s="14"/>
      <c r="WVI10" s="14"/>
      <c r="WVJ10" s="14"/>
      <c r="WVK10" s="14"/>
      <c r="WVL10" s="14"/>
      <c r="WVM10" s="14"/>
      <c r="WVN10" s="14"/>
      <c r="WVO10" s="14"/>
      <c r="WVP10" s="14"/>
      <c r="WVQ10" s="14"/>
      <c r="WVR10" s="14"/>
      <c r="WVS10" s="14"/>
      <c r="WVT10" s="14"/>
      <c r="WVU10" s="14"/>
      <c r="WVV10" s="14"/>
      <c r="WVW10" s="14"/>
      <c r="WVX10" s="14"/>
      <c r="WVY10" s="14"/>
      <c r="WVZ10" s="14"/>
      <c r="WWA10" s="14"/>
      <c r="WWB10" s="14"/>
      <c r="WWC10" s="14"/>
      <c r="WWD10" s="14"/>
      <c r="WWE10" s="14"/>
      <c r="WWF10" s="14"/>
      <c r="WWG10" s="14"/>
      <c r="WWH10" s="14"/>
      <c r="WWI10" s="14"/>
      <c r="WWJ10" s="14"/>
      <c r="WWK10" s="14"/>
      <c r="WWL10" s="14"/>
      <c r="WWM10" s="14"/>
      <c r="WWN10" s="14"/>
      <c r="WWO10" s="14"/>
      <c r="WWP10" s="14"/>
      <c r="WWQ10" s="14"/>
      <c r="WWR10" s="14"/>
      <c r="WWS10" s="14"/>
      <c r="WWT10" s="14"/>
      <c r="WWU10" s="14"/>
      <c r="WWV10" s="14"/>
      <c r="WWW10" s="14"/>
      <c r="WWX10" s="14"/>
      <c r="WWY10" s="14"/>
      <c r="WWZ10" s="14"/>
      <c r="WXA10" s="14"/>
      <c r="WXB10" s="14"/>
      <c r="WXC10" s="14"/>
      <c r="WXD10" s="14"/>
      <c r="WXE10" s="14"/>
      <c r="WXF10" s="14"/>
      <c r="WXG10" s="14"/>
      <c r="WXH10" s="14"/>
      <c r="WXI10" s="14"/>
      <c r="WXJ10" s="14"/>
      <c r="WXK10" s="14"/>
      <c r="WXL10" s="14"/>
      <c r="WXM10" s="14"/>
      <c r="WXN10" s="14"/>
      <c r="WXO10" s="14"/>
      <c r="WXP10" s="14"/>
      <c r="WXQ10" s="14"/>
      <c r="WXR10" s="14"/>
      <c r="WXS10" s="14"/>
      <c r="WXT10" s="14"/>
      <c r="WXU10" s="14"/>
      <c r="WXV10" s="14"/>
      <c r="WXW10" s="14"/>
      <c r="WXX10" s="14"/>
      <c r="WXY10" s="14"/>
      <c r="WXZ10" s="14"/>
      <c r="WYA10" s="14"/>
      <c r="WYB10" s="14"/>
      <c r="WYC10" s="14"/>
      <c r="WYD10" s="14"/>
      <c r="WYE10" s="14"/>
      <c r="WYF10" s="14"/>
      <c r="WYG10" s="14"/>
      <c r="WYH10" s="14"/>
      <c r="WYI10" s="14"/>
      <c r="WYJ10" s="14"/>
      <c r="WYK10" s="14"/>
      <c r="WYL10" s="14"/>
      <c r="WYM10" s="14"/>
      <c r="WYN10" s="14"/>
      <c r="WYO10" s="14"/>
      <c r="WYP10" s="14"/>
      <c r="WYQ10" s="14"/>
      <c r="WYR10" s="14"/>
      <c r="WYS10" s="14"/>
      <c r="WYT10" s="14"/>
      <c r="WYU10" s="14"/>
      <c r="WYV10" s="14"/>
      <c r="WYW10" s="14"/>
      <c r="WYX10" s="14"/>
      <c r="WYY10" s="14"/>
      <c r="WYZ10" s="14"/>
      <c r="WZA10" s="14"/>
      <c r="WZB10" s="14"/>
      <c r="WZC10" s="14"/>
      <c r="WZD10" s="14"/>
      <c r="WZE10" s="14"/>
      <c r="WZF10" s="14"/>
      <c r="WZG10" s="14"/>
      <c r="WZH10" s="14"/>
      <c r="WZI10" s="14"/>
      <c r="WZJ10" s="14"/>
      <c r="WZK10" s="14"/>
      <c r="WZL10" s="14"/>
      <c r="WZM10" s="14"/>
      <c r="WZN10" s="14"/>
      <c r="WZO10" s="14"/>
      <c r="WZP10" s="14"/>
      <c r="WZQ10" s="14"/>
      <c r="WZR10" s="14"/>
      <c r="WZS10" s="14"/>
      <c r="WZT10" s="14"/>
      <c r="WZU10" s="14"/>
      <c r="WZV10" s="14"/>
      <c r="WZW10" s="14"/>
      <c r="WZX10" s="14"/>
      <c r="WZY10" s="14"/>
      <c r="WZZ10" s="14"/>
      <c r="XAA10" s="14"/>
      <c r="XAB10" s="14"/>
      <c r="XAC10" s="14"/>
      <c r="XAD10" s="14"/>
      <c r="XAE10" s="14"/>
      <c r="XAF10" s="14"/>
      <c r="XAG10" s="14"/>
      <c r="XAH10" s="14"/>
      <c r="XAI10" s="14"/>
      <c r="XAJ10" s="14"/>
      <c r="XAK10" s="14"/>
      <c r="XAL10" s="14"/>
      <c r="XAM10" s="14"/>
      <c r="XAN10" s="14"/>
      <c r="XAO10" s="14"/>
      <c r="XAP10" s="14"/>
      <c r="XAQ10" s="14"/>
      <c r="XAR10" s="14"/>
      <c r="XAS10" s="14"/>
      <c r="XAT10" s="14"/>
      <c r="XAU10" s="14"/>
      <c r="XAV10" s="14"/>
      <c r="XAW10" s="14"/>
      <c r="XAX10" s="14"/>
      <c r="XAY10" s="14"/>
      <c r="XAZ10" s="14"/>
      <c r="XBA10" s="14"/>
      <c r="XBB10" s="14"/>
      <c r="XBC10" s="14"/>
      <c r="XBD10" s="14"/>
      <c r="XBE10" s="14"/>
      <c r="XBF10" s="14"/>
      <c r="XBG10" s="14"/>
      <c r="XBH10" s="14"/>
      <c r="XBI10" s="14"/>
      <c r="XBJ10" s="14"/>
      <c r="XBK10" s="14"/>
      <c r="XBL10" s="14"/>
      <c r="XBM10" s="14"/>
      <c r="XBN10" s="14"/>
      <c r="XBO10" s="14"/>
      <c r="XBP10" s="14"/>
      <c r="XBQ10" s="14"/>
      <c r="XBR10" s="14"/>
      <c r="XBS10" s="14"/>
      <c r="XBT10" s="14"/>
      <c r="XBU10" s="14"/>
      <c r="XBV10" s="14"/>
      <c r="XBW10" s="14"/>
      <c r="XBX10" s="14"/>
      <c r="XBY10" s="14"/>
      <c r="XBZ10" s="14"/>
      <c r="XCA10" s="14"/>
      <c r="XCB10" s="14"/>
      <c r="XCC10" s="14"/>
      <c r="XCD10" s="14"/>
      <c r="XCE10" s="14"/>
      <c r="XCF10" s="14"/>
      <c r="XCG10" s="14"/>
      <c r="XCH10" s="14"/>
      <c r="XCI10" s="14"/>
      <c r="XCJ10" s="14"/>
      <c r="XCK10" s="14"/>
      <c r="XCL10" s="14"/>
      <c r="XCM10" s="14"/>
      <c r="XCN10" s="14"/>
      <c r="XCO10" s="14"/>
      <c r="XCP10" s="14"/>
      <c r="XCQ10" s="14"/>
      <c r="XCR10" s="14"/>
      <c r="XCS10" s="14"/>
      <c r="XCT10" s="14"/>
      <c r="XCU10" s="14"/>
      <c r="XCV10" s="14"/>
      <c r="XCW10" s="14"/>
      <c r="XCX10" s="14"/>
      <c r="XCY10" s="14"/>
      <c r="XCZ10" s="14"/>
      <c r="XDA10" s="14"/>
      <c r="XDB10" s="14"/>
      <c r="XDC10" s="14"/>
      <c r="XDD10" s="14"/>
      <c r="XDE10" s="14"/>
      <c r="XDF10" s="14"/>
      <c r="XDG10" s="14"/>
      <c r="XDH10" s="14"/>
      <c r="XDI10" s="14"/>
      <c r="XDJ10" s="14"/>
      <c r="XDK10" s="14"/>
      <c r="XDL10" s="14"/>
      <c r="XDM10" s="14"/>
      <c r="XDN10" s="14"/>
      <c r="XDO10" s="14"/>
      <c r="XDP10" s="14"/>
      <c r="XDQ10" s="14"/>
      <c r="XDR10" s="14"/>
      <c r="XDS10" s="14"/>
      <c r="XDT10" s="14"/>
      <c r="XDU10" s="14"/>
      <c r="XDV10" s="14"/>
      <c r="XDW10" s="14"/>
      <c r="XDX10" s="14"/>
      <c r="XDY10" s="14"/>
      <c r="XDZ10" s="14"/>
      <c r="XEA10" s="14"/>
      <c r="XEB10" s="14"/>
      <c r="XEC10" s="14"/>
      <c r="XED10" s="14"/>
      <c r="XEE10" s="14"/>
      <c r="XEF10" s="14"/>
      <c r="XEG10" s="14"/>
      <c r="XEH10" s="14"/>
      <c r="XEI10" s="14"/>
      <c r="XEJ10" s="14"/>
      <c r="XEK10" s="14"/>
      <c r="XEL10" s="14"/>
      <c r="XEM10" s="14"/>
      <c r="XEN10" s="14"/>
      <c r="XEO10" s="14"/>
      <c r="XEP10" s="14"/>
      <c r="XEQ10" s="14"/>
      <c r="XER10" s="14"/>
      <c r="XES10" s="14"/>
      <c r="XET10" s="14"/>
      <c r="XEU10" s="14"/>
      <c r="XEV10" s="14"/>
      <c r="XEW10" s="14"/>
      <c r="XEX10" s="14"/>
      <c r="XEY10" s="14"/>
      <c r="XEZ10" s="14"/>
      <c r="XFA10" s="14"/>
      <c r="XFB10" s="14"/>
    </row>
    <row r="11" spans="1:16382">
      <c r="A11" s="29">
        <v>2</v>
      </c>
      <c r="B11" s="30">
        <v>4</v>
      </c>
      <c r="C11" s="40" t="s">
        <v>61</v>
      </c>
      <c r="D11" s="29">
        <v>28</v>
      </c>
      <c r="E11" s="27">
        <v>101</v>
      </c>
      <c r="F11" s="48"/>
      <c r="G11" s="48"/>
      <c r="H11" s="48"/>
      <c r="I11" s="48"/>
      <c r="J11" s="48"/>
      <c r="K11" s="48"/>
      <c r="L11" s="25"/>
      <c r="M11" s="84"/>
      <c r="N11" s="84"/>
      <c r="O11" s="28"/>
    </row>
    <row r="12" spans="1:16382" s="15" customFormat="1" ht="31.2">
      <c r="A12" s="29">
        <v>3</v>
      </c>
      <c r="B12" s="30">
        <v>9</v>
      </c>
      <c r="C12" s="35" t="s">
        <v>64</v>
      </c>
      <c r="D12" s="29">
        <v>28</v>
      </c>
      <c r="E12" s="29">
        <v>106</v>
      </c>
      <c r="F12" s="49"/>
      <c r="G12" s="49"/>
      <c r="H12" s="49"/>
      <c r="I12" s="49"/>
      <c r="J12" s="49"/>
      <c r="K12" s="49"/>
      <c r="L12" s="25"/>
      <c r="M12" s="84"/>
      <c r="N12" s="84"/>
      <c r="O12" s="74"/>
    </row>
    <row r="13" spans="1:16382">
      <c r="A13" s="517">
        <v>4</v>
      </c>
      <c r="B13" s="518">
        <v>11</v>
      </c>
      <c r="C13" s="525" t="s">
        <v>65</v>
      </c>
      <c r="D13" s="27">
        <v>28</v>
      </c>
      <c r="E13" s="27">
        <v>71</v>
      </c>
      <c r="F13" s="48"/>
      <c r="G13" s="48"/>
      <c r="H13" s="48"/>
      <c r="I13" s="48"/>
      <c r="J13" s="48"/>
      <c r="K13" s="48"/>
      <c r="L13" s="25"/>
      <c r="M13" s="526"/>
      <c r="N13" s="539"/>
      <c r="O13" s="542"/>
    </row>
    <row r="14" spans="1:16382">
      <c r="A14" s="517"/>
      <c r="B14" s="524"/>
      <c r="C14" s="525"/>
      <c r="D14" s="27">
        <v>28</v>
      </c>
      <c r="E14" s="27">
        <v>68</v>
      </c>
      <c r="F14" s="48"/>
      <c r="G14" s="48"/>
      <c r="H14" s="48"/>
      <c r="I14" s="48"/>
      <c r="J14" s="48"/>
      <c r="K14" s="48"/>
      <c r="L14" s="25"/>
      <c r="M14" s="527"/>
      <c r="N14" s="540"/>
      <c r="O14" s="543"/>
    </row>
    <row r="15" spans="1:16382">
      <c r="A15" s="517"/>
      <c r="B15" s="524"/>
      <c r="C15" s="525"/>
      <c r="D15" s="27">
        <v>28</v>
      </c>
      <c r="E15" s="27">
        <v>69</v>
      </c>
      <c r="F15" s="48"/>
      <c r="G15" s="48"/>
      <c r="H15" s="48"/>
      <c r="I15" s="48"/>
      <c r="J15" s="48"/>
      <c r="K15" s="48"/>
      <c r="L15" s="25"/>
      <c r="M15" s="527"/>
      <c r="N15" s="540"/>
      <c r="O15" s="543"/>
    </row>
    <row r="16" spans="1:16382">
      <c r="A16" s="517"/>
      <c r="B16" s="519"/>
      <c r="C16" s="525"/>
      <c r="D16" s="27">
        <v>27</v>
      </c>
      <c r="E16" s="27">
        <v>47</v>
      </c>
      <c r="F16" s="48"/>
      <c r="G16" s="48"/>
      <c r="H16" s="48"/>
      <c r="I16" s="48"/>
      <c r="J16" s="48"/>
      <c r="K16" s="48"/>
      <c r="L16" s="25"/>
      <c r="M16" s="528"/>
      <c r="N16" s="541"/>
      <c r="O16" s="544"/>
    </row>
    <row r="17" spans="1:16" s="15" customFormat="1" ht="65.25" customHeight="1">
      <c r="A17" s="29">
        <v>5</v>
      </c>
      <c r="B17" s="30">
        <v>36</v>
      </c>
      <c r="C17" s="35" t="s">
        <v>74</v>
      </c>
      <c r="D17" s="29">
        <v>27</v>
      </c>
      <c r="E17" s="29">
        <v>17</v>
      </c>
      <c r="F17" s="49"/>
      <c r="G17" s="49"/>
      <c r="H17" s="49"/>
      <c r="I17" s="49"/>
      <c r="J17" s="49"/>
      <c r="K17" s="49"/>
      <c r="L17" s="25"/>
      <c r="M17" s="84"/>
      <c r="N17" s="84"/>
      <c r="O17" s="74"/>
      <c r="P17" s="15" t="s">
        <v>209</v>
      </c>
    </row>
    <row r="18" spans="1:16" ht="22.2" customHeight="1">
      <c r="A18" s="29">
        <v>6</v>
      </c>
      <c r="B18" s="30">
        <v>38</v>
      </c>
      <c r="C18" s="40" t="s">
        <v>76</v>
      </c>
      <c r="D18" s="27">
        <v>27</v>
      </c>
      <c r="E18" s="27">
        <v>54</v>
      </c>
      <c r="F18" s="48"/>
      <c r="G18" s="48"/>
      <c r="H18" s="48"/>
      <c r="I18" s="48"/>
      <c r="J18" s="48"/>
      <c r="K18" s="48"/>
      <c r="L18" s="25"/>
      <c r="M18" s="84"/>
      <c r="N18" s="84"/>
      <c r="O18" s="28"/>
    </row>
    <row r="19" spans="1:16">
      <c r="A19" s="29">
        <v>7</v>
      </c>
      <c r="B19" s="30">
        <v>63</v>
      </c>
      <c r="C19" s="40" t="s">
        <v>93</v>
      </c>
      <c r="D19" s="27">
        <v>26</v>
      </c>
      <c r="E19" s="27">
        <v>24</v>
      </c>
      <c r="F19" s="48"/>
      <c r="G19" s="48"/>
      <c r="H19" s="48"/>
      <c r="I19" s="48"/>
      <c r="J19" s="48"/>
      <c r="K19" s="48"/>
      <c r="L19" s="25"/>
      <c r="M19" s="84"/>
      <c r="N19" s="84"/>
      <c r="O19" s="28"/>
    </row>
    <row r="20" spans="1:16">
      <c r="A20" s="517">
        <v>8</v>
      </c>
      <c r="B20" s="518">
        <v>65</v>
      </c>
      <c r="C20" s="520" t="s">
        <v>95</v>
      </c>
      <c r="D20" s="27">
        <v>26</v>
      </c>
      <c r="E20" s="27">
        <v>21</v>
      </c>
      <c r="F20" s="48"/>
      <c r="G20" s="48"/>
      <c r="H20" s="48"/>
      <c r="I20" s="48"/>
      <c r="J20" s="48"/>
      <c r="K20" s="48"/>
      <c r="L20" s="25"/>
      <c r="M20" s="84"/>
      <c r="N20" s="84"/>
      <c r="O20" s="28"/>
    </row>
    <row r="21" spans="1:16">
      <c r="A21" s="517"/>
      <c r="B21" s="519"/>
      <c r="C21" s="521"/>
      <c r="D21" s="27">
        <v>26</v>
      </c>
      <c r="E21" s="27">
        <v>20</v>
      </c>
      <c r="F21" s="48"/>
      <c r="G21" s="48"/>
      <c r="H21" s="48"/>
      <c r="I21" s="48"/>
      <c r="J21" s="48"/>
      <c r="K21" s="48"/>
      <c r="L21" s="25"/>
      <c r="M21" s="84"/>
      <c r="N21" s="84"/>
      <c r="O21" s="28"/>
    </row>
    <row r="22" spans="1:16">
      <c r="A22" s="29">
        <v>8</v>
      </c>
      <c r="B22" s="30">
        <v>75</v>
      </c>
      <c r="C22" s="33" t="s">
        <v>100</v>
      </c>
      <c r="D22" s="27">
        <v>27</v>
      </c>
      <c r="E22" s="27">
        <v>312</v>
      </c>
      <c r="F22" s="48"/>
      <c r="G22" s="48"/>
      <c r="H22" s="48"/>
      <c r="I22" s="48"/>
      <c r="J22" s="48"/>
      <c r="K22" s="48"/>
      <c r="L22" s="25"/>
      <c r="M22" s="84"/>
      <c r="N22" s="84"/>
      <c r="O22" s="28"/>
    </row>
    <row r="23" spans="1:16" s="8" customFormat="1">
      <c r="A23" s="92"/>
      <c r="B23" s="37" t="s">
        <v>101</v>
      </c>
      <c r="C23" s="41" t="s">
        <v>211</v>
      </c>
      <c r="D23" s="36"/>
      <c r="E23" s="36"/>
      <c r="F23" s="53"/>
      <c r="G23" s="53"/>
      <c r="H23" s="53"/>
      <c r="I23" s="53"/>
      <c r="J23" s="53"/>
      <c r="K23" s="53"/>
      <c r="L23" s="25"/>
      <c r="M23" s="66"/>
      <c r="N23" s="66"/>
      <c r="O23" s="78"/>
    </row>
    <row r="24" spans="1:16">
      <c r="A24" s="29">
        <v>9</v>
      </c>
      <c r="B24" s="30">
        <v>80</v>
      </c>
      <c r="C24" s="40" t="s">
        <v>103</v>
      </c>
      <c r="D24" s="27">
        <v>25</v>
      </c>
      <c r="E24" s="27">
        <v>196</v>
      </c>
      <c r="F24" s="48"/>
      <c r="G24" s="48"/>
      <c r="H24" s="48"/>
      <c r="I24" s="48"/>
      <c r="J24" s="48"/>
      <c r="K24" s="48"/>
      <c r="L24" s="25"/>
      <c r="M24" s="84"/>
      <c r="N24" s="84"/>
      <c r="O24" s="28"/>
    </row>
    <row r="25" spans="1:16">
      <c r="A25" s="29">
        <v>10</v>
      </c>
      <c r="B25" s="82">
        <v>106</v>
      </c>
      <c r="C25" s="104" t="s">
        <v>35</v>
      </c>
      <c r="D25" s="27">
        <v>26</v>
      </c>
      <c r="E25" s="27">
        <v>42</v>
      </c>
      <c r="F25" s="48"/>
      <c r="G25" s="48"/>
      <c r="H25" s="48"/>
      <c r="I25" s="48"/>
      <c r="J25" s="48"/>
      <c r="K25" s="48"/>
      <c r="L25" s="25"/>
      <c r="M25" s="84"/>
      <c r="N25" s="84"/>
      <c r="O25" s="28"/>
    </row>
    <row r="26" spans="1:16">
      <c r="A26" s="29">
        <v>11</v>
      </c>
      <c r="B26" s="30">
        <v>136</v>
      </c>
      <c r="C26" s="40" t="s">
        <v>25</v>
      </c>
      <c r="D26" s="27">
        <v>26</v>
      </c>
      <c r="E26" s="27">
        <v>19</v>
      </c>
      <c r="F26" s="48"/>
      <c r="G26" s="48"/>
      <c r="H26" s="48"/>
      <c r="I26" s="48"/>
      <c r="J26" s="48"/>
      <c r="K26" s="48"/>
      <c r="L26" s="25"/>
      <c r="M26" s="84"/>
      <c r="N26" s="84"/>
      <c r="O26" s="28"/>
    </row>
    <row r="55" spans="1:15">
      <c r="A55" s="29">
        <v>1</v>
      </c>
      <c r="B55" s="30">
        <v>22</v>
      </c>
      <c r="C55" s="40" t="s">
        <v>70</v>
      </c>
      <c r="D55" s="27">
        <v>27</v>
      </c>
      <c r="E55" s="27">
        <v>48</v>
      </c>
      <c r="F55" s="48"/>
      <c r="G55" s="48"/>
      <c r="H55" s="48"/>
      <c r="I55" s="48"/>
      <c r="J55" s="48"/>
      <c r="K55" s="48"/>
      <c r="L55" s="25"/>
      <c r="M55" s="84"/>
      <c r="N55" s="84"/>
      <c r="O55" s="28"/>
    </row>
    <row r="56" spans="1:15" ht="31.2">
      <c r="A56" s="29">
        <v>2</v>
      </c>
      <c r="B56" s="82">
        <v>51</v>
      </c>
      <c r="C56" s="75" t="s">
        <v>87</v>
      </c>
      <c r="D56" s="27">
        <v>27</v>
      </c>
      <c r="E56" s="27">
        <v>68</v>
      </c>
      <c r="F56" s="48"/>
      <c r="G56" s="48"/>
      <c r="H56" s="48"/>
      <c r="I56" s="48"/>
      <c r="J56" s="48"/>
      <c r="K56" s="48"/>
      <c r="L56" s="25"/>
      <c r="M56" s="84"/>
      <c r="N56" s="84"/>
      <c r="O56" s="28"/>
    </row>
    <row r="57" spans="1:15">
      <c r="A57" s="29">
        <v>3</v>
      </c>
      <c r="B57" s="30">
        <v>68</v>
      </c>
      <c r="C57" s="33" t="s">
        <v>97</v>
      </c>
      <c r="D57" s="27">
        <v>27</v>
      </c>
      <c r="E57" s="27">
        <v>324</v>
      </c>
      <c r="F57" s="48"/>
      <c r="G57" s="48"/>
      <c r="H57" s="48"/>
      <c r="I57" s="48"/>
      <c r="J57" s="48"/>
      <c r="K57" s="48"/>
      <c r="L57" s="25"/>
      <c r="M57" s="84"/>
      <c r="N57" s="84"/>
      <c r="O57" s="28"/>
    </row>
    <row r="58" spans="1:15" ht="31.2">
      <c r="A58" s="29">
        <v>4</v>
      </c>
      <c r="B58" s="83">
        <v>107</v>
      </c>
      <c r="C58" s="35" t="s">
        <v>108</v>
      </c>
      <c r="D58" s="27">
        <v>26</v>
      </c>
      <c r="E58" s="27">
        <v>112</v>
      </c>
      <c r="F58" s="48"/>
      <c r="G58" s="48"/>
      <c r="H58" s="48"/>
      <c r="I58" s="48"/>
      <c r="J58" s="48"/>
      <c r="K58" s="48"/>
      <c r="L58" s="25"/>
      <c r="M58" s="84"/>
      <c r="N58" s="84"/>
      <c r="O58" s="28"/>
    </row>
  </sheetData>
  <mergeCells count="31">
    <mergeCell ref="B1:O1"/>
    <mergeCell ref="B2:O2"/>
    <mergeCell ref="B3:O3"/>
    <mergeCell ref="B4:O4"/>
    <mergeCell ref="A5:A8"/>
    <mergeCell ref="B5:B8"/>
    <mergeCell ref="C5:C8"/>
    <mergeCell ref="D5:D8"/>
    <mergeCell ref="E5:E8"/>
    <mergeCell ref="F5:F8"/>
    <mergeCell ref="G5:L5"/>
    <mergeCell ref="M5:M8"/>
    <mergeCell ref="N5:N8"/>
    <mergeCell ref="O5:O8"/>
    <mergeCell ref="G6:G8"/>
    <mergeCell ref="H6:K6"/>
    <mergeCell ref="L6:L8"/>
    <mergeCell ref="H7:H8"/>
    <mergeCell ref="I7:I8"/>
    <mergeCell ref="J7:J8"/>
    <mergeCell ref="K7:K8"/>
    <mergeCell ref="O13:O16"/>
    <mergeCell ref="A20:A21"/>
    <mergeCell ref="B20:B21"/>
    <mergeCell ref="C20:C21"/>
    <mergeCell ref="C9:M9"/>
    <mergeCell ref="A13:A16"/>
    <mergeCell ref="B13:B16"/>
    <mergeCell ref="C13:C16"/>
    <mergeCell ref="M13:M16"/>
    <mergeCell ref="N13:N16"/>
  </mergeCells>
  <pageMargins left="0" right="0" top="0.35433070866141703" bottom="0.35433070866141703" header="0.31496062992126" footer="0.31496062992126"/>
  <pageSetup paperSize="9" scale="90" orientation="landscape"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11"/>
  <dimension ref="A1:X57"/>
  <sheetViews>
    <sheetView zoomScaleNormal="100" workbookViewId="0">
      <pane xSplit="2" ySplit="8" topLeftCell="C15" activePane="bottomRight" state="frozen"/>
      <selection activeCell="A4" sqref="A4"/>
      <selection pane="topRight" activeCell="C4" sqref="C4"/>
      <selection pane="bottomLeft" activeCell="A9" sqref="A9"/>
      <selection pane="bottomRight" activeCell="B28" sqref="B28"/>
    </sheetView>
  </sheetViews>
  <sheetFormatPr defaultColWidth="10" defaultRowHeight="15.6"/>
  <cols>
    <col min="1" max="1" width="5.5546875" style="22" customWidth="1"/>
    <col min="2" max="2" width="21.6640625" style="112" customWidth="1"/>
    <col min="3" max="3" width="9.109375" style="22" customWidth="1"/>
    <col min="4" max="4" width="8.109375" style="21" customWidth="1"/>
    <col min="5" max="5" width="11.44140625" style="22" customWidth="1"/>
    <col min="6" max="6" width="10.109375" style="22" bestFit="1" customWidth="1"/>
    <col min="7" max="7" width="9" style="22" bestFit="1" customWidth="1"/>
    <col min="8" max="8" width="8.88671875" style="22" customWidth="1"/>
    <col min="9" max="9" width="10.109375" style="22" bestFit="1" customWidth="1"/>
    <col min="10" max="10" width="21.5546875" style="22" bestFit="1" customWidth="1"/>
    <col min="11" max="11" width="13.109375" style="367" bestFit="1" customWidth="1"/>
    <col min="12" max="12" width="16" style="144" bestFit="1" customWidth="1"/>
    <col min="13" max="13" width="17.33203125" style="144" bestFit="1" customWidth="1"/>
    <col min="14" max="14" width="17.33203125" style="144" customWidth="1"/>
    <col min="15" max="15" width="17.33203125" style="144" bestFit="1" customWidth="1"/>
    <col min="16" max="16" width="11.44140625" style="144" customWidth="1"/>
    <col min="17" max="17" width="17.88671875" style="144" hidden="1" customWidth="1"/>
    <col min="18" max="18" width="20.33203125" style="144" hidden="1" customWidth="1"/>
    <col min="19" max="19" width="14.88671875" style="67" bestFit="1" customWidth="1"/>
    <col min="20" max="20" width="13.5546875" style="144" customWidth="1"/>
    <col min="21" max="21" width="69.88671875" style="14" customWidth="1"/>
    <col min="22" max="16384" width="10" style="14"/>
  </cols>
  <sheetData>
    <row r="1" spans="1:21" s="343" customFormat="1" ht="15.75" customHeight="1">
      <c r="A1" s="678" t="s">
        <v>270</v>
      </c>
      <c r="B1" s="678"/>
      <c r="C1" s="678"/>
      <c r="D1" s="678"/>
      <c r="E1" s="644"/>
      <c r="F1" s="678"/>
      <c r="G1" s="678"/>
      <c r="H1" s="678"/>
      <c r="I1" s="678"/>
      <c r="J1" s="644"/>
      <c r="K1" s="678"/>
      <c r="L1" s="678"/>
      <c r="M1" s="678"/>
      <c r="N1" s="678"/>
      <c r="O1" s="678"/>
      <c r="P1" s="644"/>
      <c r="Q1" s="644"/>
      <c r="R1" s="644"/>
      <c r="S1" s="678"/>
      <c r="T1" s="341"/>
      <c r="U1" s="342"/>
    </row>
    <row r="2" spans="1:21" s="343" customFormat="1" ht="15.75" customHeight="1">
      <c r="A2" s="678" t="s">
        <v>16</v>
      </c>
      <c r="B2" s="678"/>
      <c r="C2" s="678"/>
      <c r="D2" s="678"/>
      <c r="E2" s="644"/>
      <c r="F2" s="678"/>
      <c r="G2" s="678"/>
      <c r="H2" s="678"/>
      <c r="I2" s="678"/>
      <c r="J2" s="644"/>
      <c r="K2" s="678"/>
      <c r="L2" s="678"/>
      <c r="M2" s="678"/>
      <c r="N2" s="678"/>
      <c r="O2" s="678"/>
      <c r="P2" s="644"/>
      <c r="Q2" s="644"/>
      <c r="R2" s="644"/>
      <c r="S2" s="678"/>
      <c r="T2" s="341"/>
      <c r="U2" s="342"/>
    </row>
    <row r="3" spans="1:21" s="343" customFormat="1" ht="15.75" customHeight="1">
      <c r="A3" s="678" t="s">
        <v>26</v>
      </c>
      <c r="B3" s="678"/>
      <c r="C3" s="678"/>
      <c r="D3" s="678"/>
      <c r="E3" s="644"/>
      <c r="F3" s="678"/>
      <c r="G3" s="678"/>
      <c r="H3" s="678"/>
      <c r="I3" s="678"/>
      <c r="J3" s="644"/>
      <c r="K3" s="678"/>
      <c r="L3" s="678"/>
      <c r="M3" s="678"/>
      <c r="N3" s="678"/>
      <c r="O3" s="678"/>
      <c r="P3" s="644"/>
      <c r="Q3" s="644"/>
      <c r="R3" s="644"/>
      <c r="S3" s="678"/>
      <c r="T3" s="341"/>
      <c r="U3" s="342"/>
    </row>
    <row r="4" spans="1:21" ht="16.2">
      <c r="A4" s="645"/>
      <c r="B4" s="645"/>
      <c r="C4" s="645"/>
      <c r="D4" s="645"/>
      <c r="E4" s="645"/>
      <c r="F4" s="645"/>
      <c r="G4" s="645"/>
      <c r="H4" s="645"/>
      <c r="I4" s="645"/>
      <c r="J4" s="645"/>
      <c r="K4" s="645"/>
      <c r="L4" s="645"/>
      <c r="M4" s="645"/>
      <c r="N4" s="645"/>
      <c r="O4" s="645"/>
      <c r="P4" s="645"/>
      <c r="Q4" s="645"/>
      <c r="R4" s="645"/>
      <c r="S4" s="645"/>
      <c r="T4" s="645"/>
      <c r="U4" s="645"/>
    </row>
    <row r="5" spans="1:21">
      <c r="A5" s="546" t="s">
        <v>4</v>
      </c>
      <c r="B5" s="546" t="s">
        <v>3</v>
      </c>
      <c r="C5" s="546" t="s">
        <v>281</v>
      </c>
      <c r="D5" s="546" t="s">
        <v>282</v>
      </c>
      <c r="E5" s="546" t="s">
        <v>0</v>
      </c>
      <c r="F5" s="679" t="s">
        <v>27</v>
      </c>
      <c r="G5" s="679"/>
      <c r="H5" s="679"/>
      <c r="I5" s="679"/>
      <c r="J5" s="679"/>
      <c r="K5" s="676" t="s">
        <v>266</v>
      </c>
      <c r="L5" s="676"/>
      <c r="M5" s="676"/>
      <c r="N5" s="676"/>
      <c r="O5" s="677" t="s">
        <v>239</v>
      </c>
      <c r="P5" s="674" t="s">
        <v>240</v>
      </c>
      <c r="Q5" s="674" t="s">
        <v>241</v>
      </c>
      <c r="R5" s="674" t="s">
        <v>242</v>
      </c>
      <c r="S5" s="674" t="s">
        <v>187</v>
      </c>
      <c r="T5" s="674" t="s">
        <v>252</v>
      </c>
      <c r="U5" s="680" t="s">
        <v>187</v>
      </c>
    </row>
    <row r="6" spans="1:21">
      <c r="A6" s="546"/>
      <c r="B6" s="546"/>
      <c r="C6" s="546"/>
      <c r="D6" s="546"/>
      <c r="E6" s="546"/>
      <c r="F6" s="546" t="s">
        <v>32</v>
      </c>
      <c r="G6" s="546" t="s">
        <v>28</v>
      </c>
      <c r="H6" s="546"/>
      <c r="I6" s="546"/>
      <c r="J6" s="546" t="s">
        <v>30</v>
      </c>
      <c r="K6" s="676"/>
      <c r="L6" s="676"/>
      <c r="M6" s="676"/>
      <c r="N6" s="676"/>
      <c r="O6" s="677"/>
      <c r="P6" s="674"/>
      <c r="Q6" s="674"/>
      <c r="R6" s="674"/>
      <c r="S6" s="674"/>
      <c r="T6" s="674"/>
      <c r="U6" s="681"/>
    </row>
    <row r="7" spans="1:21">
      <c r="A7" s="546"/>
      <c r="B7" s="546"/>
      <c r="C7" s="546"/>
      <c r="D7" s="546"/>
      <c r="E7" s="546"/>
      <c r="F7" s="546"/>
      <c r="G7" s="546" t="s">
        <v>13</v>
      </c>
      <c r="H7" s="546" t="s">
        <v>20</v>
      </c>
      <c r="I7" s="546" t="s">
        <v>31</v>
      </c>
      <c r="J7" s="546"/>
      <c r="K7" s="675" t="s">
        <v>265</v>
      </c>
      <c r="L7" s="676" t="s">
        <v>264</v>
      </c>
      <c r="M7" s="677" t="s">
        <v>263</v>
      </c>
      <c r="N7" s="677" t="s">
        <v>280</v>
      </c>
      <c r="O7" s="677"/>
      <c r="P7" s="674"/>
      <c r="Q7" s="674"/>
      <c r="R7" s="674"/>
      <c r="S7" s="674"/>
      <c r="T7" s="674"/>
      <c r="U7" s="681"/>
    </row>
    <row r="8" spans="1:21" s="8" customFormat="1">
      <c r="A8" s="546"/>
      <c r="B8" s="546"/>
      <c r="C8" s="546"/>
      <c r="D8" s="546"/>
      <c r="E8" s="546"/>
      <c r="F8" s="546"/>
      <c r="G8" s="546"/>
      <c r="H8" s="546"/>
      <c r="I8" s="546"/>
      <c r="J8" s="546"/>
      <c r="K8" s="675"/>
      <c r="L8" s="676"/>
      <c r="M8" s="677"/>
      <c r="N8" s="677"/>
      <c r="O8" s="677"/>
      <c r="P8" s="674"/>
      <c r="Q8" s="674"/>
      <c r="R8" s="674"/>
      <c r="S8" s="674"/>
      <c r="T8" s="674"/>
      <c r="U8" s="682"/>
    </row>
    <row r="9" spans="1:21" s="135" customFormat="1">
      <c r="A9" s="92" t="s">
        <v>59</v>
      </c>
      <c r="B9" s="299" t="s">
        <v>60</v>
      </c>
      <c r="C9" s="299"/>
      <c r="D9" s="299"/>
      <c r="E9" s="299"/>
      <c r="F9" s="299"/>
      <c r="G9" s="299"/>
      <c r="H9" s="299"/>
      <c r="I9" s="299"/>
      <c r="J9" s="299"/>
      <c r="K9" s="363"/>
      <c r="L9" s="300"/>
      <c r="M9" s="300"/>
      <c r="N9" s="300"/>
      <c r="O9" s="300"/>
      <c r="P9" s="301"/>
      <c r="Q9" s="301"/>
      <c r="R9" s="301"/>
      <c r="S9" s="115"/>
      <c r="T9" s="301"/>
      <c r="U9" s="177"/>
    </row>
    <row r="10" spans="1:21" ht="46.8">
      <c r="A10" s="29">
        <v>1</v>
      </c>
      <c r="B10" s="35" t="s">
        <v>171</v>
      </c>
      <c r="C10" s="29">
        <v>75</v>
      </c>
      <c r="D10" s="29">
        <v>28</v>
      </c>
      <c r="E10" s="25">
        <v>784.5</v>
      </c>
      <c r="F10" s="25">
        <v>84.5</v>
      </c>
      <c r="G10" s="25">
        <v>82.7</v>
      </c>
      <c r="H10" s="25"/>
      <c r="I10" s="25">
        <v>1.8</v>
      </c>
      <c r="J10" s="25">
        <f t="shared" ref="J10:J22" si="0">E10-F10</f>
        <v>700</v>
      </c>
      <c r="K10" s="364"/>
      <c r="L10" s="185"/>
      <c r="M10" s="185">
        <f t="shared" ref="M10:M16" si="1">I10*3*210000</f>
        <v>1134000</v>
      </c>
      <c r="N10" s="185"/>
      <c r="O10" s="184">
        <f>+K10+L10+M10+N10</f>
        <v>1134000</v>
      </c>
      <c r="P10" s="25" t="s">
        <v>243</v>
      </c>
      <c r="Q10" s="25" t="s">
        <v>209</v>
      </c>
      <c r="R10" s="25"/>
      <c r="S10" s="49" t="s">
        <v>241</v>
      </c>
      <c r="T10" s="25"/>
      <c r="U10" s="179" t="s">
        <v>172</v>
      </c>
    </row>
    <row r="11" spans="1:21" s="355" customFormat="1">
      <c r="A11" s="347">
        <v>2</v>
      </c>
      <c r="B11" s="348" t="s">
        <v>17</v>
      </c>
      <c r="C11" s="347">
        <v>102</v>
      </c>
      <c r="D11" s="347">
        <v>28</v>
      </c>
      <c r="E11" s="350">
        <v>168.8</v>
      </c>
      <c r="F11" s="350">
        <v>119.4</v>
      </c>
      <c r="G11" s="350">
        <v>60.5</v>
      </c>
      <c r="H11" s="350"/>
      <c r="I11" s="350">
        <v>58.9</v>
      </c>
      <c r="J11" s="350">
        <f t="shared" si="0"/>
        <v>49.400000000000006</v>
      </c>
      <c r="K11" s="364"/>
      <c r="L11" s="351"/>
      <c r="M11" s="351">
        <f t="shared" si="1"/>
        <v>37107000</v>
      </c>
      <c r="N11" s="351">
        <v>36000000</v>
      </c>
      <c r="O11" s="352">
        <f t="shared" ref="O11:O13" si="2">+K11+L11+M11+N11</f>
        <v>73107000</v>
      </c>
      <c r="P11" s="350" t="s">
        <v>257</v>
      </c>
      <c r="Q11" s="350"/>
      <c r="R11" s="350"/>
      <c r="S11" s="353" t="s">
        <v>241</v>
      </c>
      <c r="T11" s="350" t="s">
        <v>254</v>
      </c>
      <c r="U11" s="354" t="s">
        <v>173</v>
      </c>
    </row>
    <row r="12" spans="1:21" s="15" customFormat="1" ht="46.8">
      <c r="A12" s="29">
        <v>3</v>
      </c>
      <c r="B12" s="35" t="s">
        <v>62</v>
      </c>
      <c r="C12" s="29">
        <v>103</v>
      </c>
      <c r="D12" s="29">
        <v>28</v>
      </c>
      <c r="E12" s="25"/>
      <c r="F12" s="25">
        <v>81.7</v>
      </c>
      <c r="G12" s="25">
        <f>56.6+8.4</f>
        <v>65</v>
      </c>
      <c r="H12" s="25"/>
      <c r="I12" s="25">
        <v>16.7</v>
      </c>
      <c r="J12" s="25">
        <f t="shared" si="0"/>
        <v>-81.7</v>
      </c>
      <c r="K12" s="364"/>
      <c r="L12" s="185"/>
      <c r="M12" s="185">
        <f t="shared" si="1"/>
        <v>10520999.999999998</v>
      </c>
      <c r="N12" s="185"/>
      <c r="O12" s="184">
        <f t="shared" si="2"/>
        <v>10520999.999999998</v>
      </c>
      <c r="P12" s="25" t="s">
        <v>258</v>
      </c>
      <c r="Q12" s="25"/>
      <c r="R12" s="25"/>
      <c r="S12" s="49" t="s">
        <v>241</v>
      </c>
      <c r="T12" s="25"/>
      <c r="U12" s="180"/>
    </row>
    <row r="13" spans="1:21" s="356" customFormat="1" ht="31.2">
      <c r="A13" s="347">
        <v>4</v>
      </c>
      <c r="B13" s="348" t="s">
        <v>63</v>
      </c>
      <c r="C13" s="347">
        <v>105</v>
      </c>
      <c r="D13" s="347">
        <v>28</v>
      </c>
      <c r="E13" s="350">
        <v>83.5</v>
      </c>
      <c r="F13" s="350">
        <v>83.5</v>
      </c>
      <c r="G13" s="350">
        <v>69</v>
      </c>
      <c r="H13" s="350"/>
      <c r="I13" s="350">
        <v>14.5</v>
      </c>
      <c r="J13" s="350">
        <f t="shared" si="0"/>
        <v>0</v>
      </c>
      <c r="K13" s="365"/>
      <c r="L13" s="352"/>
      <c r="M13" s="351">
        <f t="shared" si="1"/>
        <v>9135000</v>
      </c>
      <c r="N13" s="351">
        <f>2500000*12</f>
        <v>30000000</v>
      </c>
      <c r="O13" s="352">
        <f t="shared" si="2"/>
        <v>39135000</v>
      </c>
      <c r="P13" s="350" t="s">
        <v>257</v>
      </c>
      <c r="Q13" s="360"/>
      <c r="R13" s="360"/>
      <c r="S13" s="353" t="s">
        <v>241</v>
      </c>
      <c r="T13" s="360" t="s">
        <v>254</v>
      </c>
      <c r="U13" s="361" t="s">
        <v>174</v>
      </c>
    </row>
    <row r="14" spans="1:21" ht="31.2">
      <c r="A14" s="29">
        <v>5</v>
      </c>
      <c r="B14" s="35" t="s">
        <v>175</v>
      </c>
      <c r="C14" s="29">
        <v>60</v>
      </c>
      <c r="D14" s="29">
        <v>28</v>
      </c>
      <c r="E14" s="25">
        <v>74.5</v>
      </c>
      <c r="F14" s="25">
        <v>74.5</v>
      </c>
      <c r="G14" s="25">
        <v>60</v>
      </c>
      <c r="H14" s="25"/>
      <c r="I14" s="25">
        <v>14.5</v>
      </c>
      <c r="J14" s="25">
        <f t="shared" si="0"/>
        <v>0</v>
      </c>
      <c r="K14" s="364"/>
      <c r="L14" s="185"/>
      <c r="M14" s="185">
        <f t="shared" si="1"/>
        <v>9135000</v>
      </c>
      <c r="N14" s="185"/>
      <c r="O14" s="184">
        <f>+K14+L14+M14+N14</f>
        <v>9135000</v>
      </c>
      <c r="P14" s="25" t="s">
        <v>243</v>
      </c>
      <c r="Q14" s="25" t="s">
        <v>209</v>
      </c>
      <c r="R14" s="25"/>
      <c r="S14" s="49" t="s">
        <v>241</v>
      </c>
      <c r="T14" s="25"/>
      <c r="U14" s="179" t="s">
        <v>176</v>
      </c>
    </row>
    <row r="15" spans="1:21" ht="31.2">
      <c r="A15" s="29">
        <v>6</v>
      </c>
      <c r="B15" s="146" t="s">
        <v>127</v>
      </c>
      <c r="C15" s="29">
        <v>46</v>
      </c>
      <c r="D15" s="27">
        <v>27</v>
      </c>
      <c r="E15" s="25">
        <v>332.4</v>
      </c>
      <c r="F15" s="25">
        <v>154.5</v>
      </c>
      <c r="G15" s="305">
        <v>152.85</v>
      </c>
      <c r="H15" s="25"/>
      <c r="I15" s="305">
        <v>1.65</v>
      </c>
      <c r="J15" s="25">
        <f t="shared" si="0"/>
        <v>177.89999999999998</v>
      </c>
      <c r="K15" s="364"/>
      <c r="L15" s="185"/>
      <c r="M15" s="185">
        <f t="shared" si="1"/>
        <v>1039499.9999999999</v>
      </c>
      <c r="N15" s="185"/>
      <c r="O15" s="184">
        <f t="shared" ref="O15:O17" si="3">+K15+L15+M15+N15</f>
        <v>1039499.9999999999</v>
      </c>
      <c r="P15" s="25"/>
      <c r="Q15" s="25" t="s">
        <v>209</v>
      </c>
      <c r="R15" s="25"/>
      <c r="S15" s="49" t="s">
        <v>241</v>
      </c>
      <c r="T15" s="157"/>
      <c r="U15" s="179"/>
    </row>
    <row r="16" spans="1:21">
      <c r="A16" s="29">
        <v>7</v>
      </c>
      <c r="B16" s="35" t="s">
        <v>14</v>
      </c>
      <c r="C16" s="29">
        <v>45</v>
      </c>
      <c r="D16" s="27">
        <v>27</v>
      </c>
      <c r="E16" s="25">
        <v>109.4</v>
      </c>
      <c r="F16" s="25">
        <v>47.2</v>
      </c>
      <c r="G16" s="25">
        <v>44.8</v>
      </c>
      <c r="H16" s="25"/>
      <c r="I16" s="25">
        <v>2.4</v>
      </c>
      <c r="J16" s="25">
        <f t="shared" si="0"/>
        <v>62.2</v>
      </c>
      <c r="K16" s="364"/>
      <c r="L16" s="185"/>
      <c r="M16" s="185">
        <f t="shared" si="1"/>
        <v>1511999.9999999998</v>
      </c>
      <c r="N16" s="185"/>
      <c r="O16" s="184">
        <f t="shared" si="3"/>
        <v>1511999.9999999998</v>
      </c>
      <c r="P16" s="25" t="s">
        <v>243</v>
      </c>
      <c r="Q16" s="25" t="s">
        <v>209</v>
      </c>
      <c r="R16" s="25"/>
      <c r="S16" s="49" t="s">
        <v>241</v>
      </c>
      <c r="T16" s="25"/>
      <c r="U16" s="179"/>
    </row>
    <row r="17" spans="1:21" s="338" customFormat="1" ht="31.2">
      <c r="A17" s="329">
        <v>8</v>
      </c>
      <c r="B17" s="330" t="s">
        <v>178</v>
      </c>
      <c r="C17" s="329">
        <v>270</v>
      </c>
      <c r="D17" s="340">
        <v>27</v>
      </c>
      <c r="E17" s="335">
        <v>95.7</v>
      </c>
      <c r="F17" s="335">
        <v>10</v>
      </c>
      <c r="G17" s="335">
        <v>10</v>
      </c>
      <c r="H17" s="335"/>
      <c r="I17" s="335"/>
      <c r="J17" s="335">
        <f t="shared" si="0"/>
        <v>85.7</v>
      </c>
      <c r="K17" s="370">
        <v>378000</v>
      </c>
      <c r="L17" s="333"/>
      <c r="M17" s="333"/>
      <c r="N17" s="333"/>
      <c r="O17" s="334">
        <f t="shared" si="3"/>
        <v>378000</v>
      </c>
      <c r="P17" s="335" t="s">
        <v>243</v>
      </c>
      <c r="Q17" s="335" t="s">
        <v>209</v>
      </c>
      <c r="R17" s="335"/>
      <c r="S17" s="336" t="s">
        <v>241</v>
      </c>
      <c r="T17" s="335"/>
      <c r="U17" s="337"/>
    </row>
    <row r="18" spans="1:21">
      <c r="A18" s="517">
        <v>9</v>
      </c>
      <c r="B18" s="599" t="s">
        <v>126</v>
      </c>
      <c r="C18" s="29">
        <v>41</v>
      </c>
      <c r="D18" s="27">
        <v>27</v>
      </c>
      <c r="E18" s="25">
        <v>145</v>
      </c>
      <c r="F18" s="25">
        <v>42.9</v>
      </c>
      <c r="G18" s="25">
        <v>2.9</v>
      </c>
      <c r="H18" s="25"/>
      <c r="I18" s="25">
        <v>40</v>
      </c>
      <c r="J18" s="25">
        <f t="shared" si="0"/>
        <v>102.1</v>
      </c>
      <c r="K18" s="364"/>
      <c r="L18" s="185">
        <v>189810000</v>
      </c>
      <c r="M18" s="185">
        <f>I18*3*210000</f>
        <v>25200000</v>
      </c>
      <c r="N18" s="185"/>
      <c r="O18" s="184">
        <f t="shared" ref="O18:O24" si="4">N18+M18+L18+K18</f>
        <v>215010000</v>
      </c>
      <c r="P18" s="25" t="s">
        <v>253</v>
      </c>
      <c r="Q18" s="25" t="s">
        <v>209</v>
      </c>
      <c r="R18" s="25"/>
      <c r="S18" s="49" t="s">
        <v>241</v>
      </c>
      <c r="T18" s="25" t="s">
        <v>254</v>
      </c>
      <c r="U18" s="179"/>
    </row>
    <row r="19" spans="1:21">
      <c r="A19" s="517"/>
      <c r="B19" s="599"/>
      <c r="C19" s="29">
        <v>39</v>
      </c>
      <c r="D19" s="27">
        <v>27</v>
      </c>
      <c r="E19" s="25">
        <v>415.1</v>
      </c>
      <c r="F19" s="25">
        <v>65.900000000000006</v>
      </c>
      <c r="G19" s="25">
        <v>4.0999999999999996</v>
      </c>
      <c r="H19" s="25"/>
      <c r="I19" s="25">
        <v>61.8</v>
      </c>
      <c r="J19" s="25">
        <f t="shared" si="0"/>
        <v>349.20000000000005</v>
      </c>
      <c r="K19" s="364"/>
      <c r="L19" s="185"/>
      <c r="M19" s="185">
        <f>I19*3*210000</f>
        <v>38933999.999999993</v>
      </c>
      <c r="N19" s="185"/>
      <c r="O19" s="184">
        <f t="shared" si="4"/>
        <v>38933999.999999993</v>
      </c>
      <c r="P19" s="25" t="s">
        <v>253</v>
      </c>
      <c r="Q19" s="25" t="s">
        <v>209</v>
      </c>
      <c r="R19" s="25"/>
      <c r="S19" s="49" t="s">
        <v>241</v>
      </c>
      <c r="T19" s="25" t="s">
        <v>254</v>
      </c>
      <c r="U19" s="179"/>
    </row>
    <row r="20" spans="1:21" s="355" customFormat="1" ht="31.2">
      <c r="A20" s="347">
        <v>10</v>
      </c>
      <c r="B20" s="348" t="s">
        <v>124</v>
      </c>
      <c r="C20" s="347">
        <v>40</v>
      </c>
      <c r="D20" s="349">
        <v>27</v>
      </c>
      <c r="E20" s="350">
        <v>756.5</v>
      </c>
      <c r="F20" s="350">
        <v>55.3</v>
      </c>
      <c r="G20" s="350">
        <v>4.0999999999999996</v>
      </c>
      <c r="H20" s="350"/>
      <c r="I20" s="350">
        <v>51.2</v>
      </c>
      <c r="J20" s="350">
        <f t="shared" si="0"/>
        <v>701.2</v>
      </c>
      <c r="K20" s="364"/>
      <c r="L20" s="351">
        <v>69427000</v>
      </c>
      <c r="M20" s="351">
        <f>I20*3*210000</f>
        <v>32256000.000000004</v>
      </c>
      <c r="N20" s="351">
        <v>72000000</v>
      </c>
      <c r="O20" s="352">
        <f t="shared" si="4"/>
        <v>173683000</v>
      </c>
      <c r="P20" s="350" t="s">
        <v>253</v>
      </c>
      <c r="Q20" s="350" t="s">
        <v>209</v>
      </c>
      <c r="R20" s="350"/>
      <c r="S20" s="353" t="s">
        <v>241</v>
      </c>
      <c r="T20" s="350" t="s">
        <v>254</v>
      </c>
      <c r="U20" s="354"/>
    </row>
    <row r="21" spans="1:21" ht="31.2">
      <c r="A21" s="29">
        <v>11</v>
      </c>
      <c r="B21" s="35" t="s">
        <v>123</v>
      </c>
      <c r="C21" s="29">
        <v>38</v>
      </c>
      <c r="D21" s="27">
        <v>27</v>
      </c>
      <c r="E21" s="25">
        <v>270.60000000000002</v>
      </c>
      <c r="F21" s="25">
        <v>47.1</v>
      </c>
      <c r="G21" s="25">
        <v>4.0999999999999996</v>
      </c>
      <c r="H21" s="25"/>
      <c r="I21" s="25">
        <v>43</v>
      </c>
      <c r="J21" s="25">
        <f t="shared" si="0"/>
        <v>223.50000000000003</v>
      </c>
      <c r="K21" s="364">
        <v>300000</v>
      </c>
      <c r="L21" s="185">
        <v>85459000</v>
      </c>
      <c r="M21" s="185">
        <f>I21*3*210000</f>
        <v>27090000</v>
      </c>
      <c r="N21" s="185"/>
      <c r="O21" s="184">
        <f t="shared" si="4"/>
        <v>112849000</v>
      </c>
      <c r="P21" s="25" t="s">
        <v>253</v>
      </c>
      <c r="Q21" s="25" t="s">
        <v>209</v>
      </c>
      <c r="R21" s="25"/>
      <c r="S21" s="49" t="s">
        <v>241</v>
      </c>
      <c r="T21" s="25" t="s">
        <v>254</v>
      </c>
      <c r="U21" s="179"/>
    </row>
    <row r="22" spans="1:21" ht="31.2">
      <c r="A22" s="29">
        <v>12</v>
      </c>
      <c r="B22" s="35" t="s">
        <v>122</v>
      </c>
      <c r="C22" s="29">
        <v>37</v>
      </c>
      <c r="D22" s="27">
        <v>27</v>
      </c>
      <c r="E22" s="25">
        <v>330.9</v>
      </c>
      <c r="F22" s="25">
        <v>70.099999999999994</v>
      </c>
      <c r="G22" s="25">
        <v>6.3</v>
      </c>
      <c r="H22" s="25"/>
      <c r="I22" s="25">
        <v>63.8</v>
      </c>
      <c r="J22" s="25">
        <f t="shared" si="0"/>
        <v>260.79999999999995</v>
      </c>
      <c r="K22" s="364"/>
      <c r="L22" s="185">
        <v>169453000</v>
      </c>
      <c r="M22" s="185">
        <f>I22*3*210000</f>
        <v>40193999.999999993</v>
      </c>
      <c r="N22" s="185"/>
      <c r="O22" s="184">
        <f t="shared" si="4"/>
        <v>209647000</v>
      </c>
      <c r="P22" s="25" t="s">
        <v>253</v>
      </c>
      <c r="Q22" s="25" t="s">
        <v>209</v>
      </c>
      <c r="R22" s="25"/>
      <c r="S22" s="49" t="s">
        <v>241</v>
      </c>
      <c r="T22" s="25" t="s">
        <v>254</v>
      </c>
      <c r="U22" s="179"/>
    </row>
    <row r="23" spans="1:21" s="355" customFormat="1">
      <c r="A23" s="347">
        <v>13</v>
      </c>
      <c r="B23" s="348" t="s">
        <v>78</v>
      </c>
      <c r="C23" s="347">
        <v>60</v>
      </c>
      <c r="D23" s="349">
        <v>27</v>
      </c>
      <c r="E23" s="350">
        <v>78.400000000000006</v>
      </c>
      <c r="F23" s="350">
        <v>78.400000000000006</v>
      </c>
      <c r="G23" s="350"/>
      <c r="H23" s="350"/>
      <c r="I23" s="351"/>
      <c r="J23" s="351"/>
      <c r="K23" s="365"/>
      <c r="L23" s="350"/>
      <c r="M23" s="350"/>
      <c r="N23" s="351">
        <v>42000000</v>
      </c>
      <c r="O23" s="352">
        <f t="shared" si="4"/>
        <v>42000000</v>
      </c>
      <c r="P23" s="350" t="s">
        <v>258</v>
      </c>
      <c r="Q23" s="350" t="s">
        <v>209</v>
      </c>
      <c r="R23" s="350"/>
      <c r="S23" s="353" t="s">
        <v>241</v>
      </c>
      <c r="T23" s="349"/>
    </row>
    <row r="24" spans="1:21" s="356" customFormat="1" ht="31.2">
      <c r="A24" s="347">
        <v>14</v>
      </c>
      <c r="B24" s="348" t="s">
        <v>80</v>
      </c>
      <c r="C24" s="347">
        <v>61</v>
      </c>
      <c r="D24" s="347">
        <v>27</v>
      </c>
      <c r="E24" s="350">
        <v>84.9</v>
      </c>
      <c r="F24" s="350">
        <v>84.9</v>
      </c>
      <c r="G24" s="350"/>
      <c r="H24" s="350"/>
      <c r="I24" s="351"/>
      <c r="J24" s="351"/>
      <c r="K24" s="365"/>
      <c r="L24" s="350"/>
      <c r="M24" s="350"/>
      <c r="N24" s="351">
        <v>30000000</v>
      </c>
      <c r="O24" s="352">
        <f t="shared" si="4"/>
        <v>30000000</v>
      </c>
      <c r="P24" s="350" t="s">
        <v>253</v>
      </c>
      <c r="Q24" s="362"/>
      <c r="R24" s="362"/>
      <c r="S24" s="353" t="s">
        <v>241</v>
      </c>
      <c r="T24" s="347"/>
    </row>
    <row r="25" spans="1:21" ht="31.2">
      <c r="A25" s="29">
        <v>15</v>
      </c>
      <c r="B25" s="35" t="s">
        <v>131</v>
      </c>
      <c r="C25" s="29">
        <v>65</v>
      </c>
      <c r="D25" s="27">
        <v>27</v>
      </c>
      <c r="E25" s="25">
        <v>305.5</v>
      </c>
      <c r="F25" s="25">
        <v>148.5</v>
      </c>
      <c r="G25" s="25">
        <v>143.1</v>
      </c>
      <c r="H25" s="25"/>
      <c r="I25" s="25">
        <v>5.4</v>
      </c>
      <c r="J25" s="25">
        <f t="shared" ref="J25:J30" si="5">E25-F25</f>
        <v>157</v>
      </c>
      <c r="K25" s="364"/>
      <c r="L25" s="185"/>
      <c r="M25" s="185">
        <f t="shared" ref="M25:M30" si="6">I25*3*210000</f>
        <v>3402000.0000000005</v>
      </c>
      <c r="N25" s="185"/>
      <c r="O25" s="184" t="e">
        <f>#REF!+K25+L25+M25+#REF!</f>
        <v>#REF!</v>
      </c>
      <c r="P25" s="25" t="s">
        <v>257</v>
      </c>
      <c r="Q25" s="25"/>
      <c r="R25" s="25"/>
      <c r="S25" s="49" t="s">
        <v>241</v>
      </c>
      <c r="T25" s="25"/>
      <c r="U25" s="179"/>
    </row>
    <row r="26" spans="1:21" s="15" customFormat="1" ht="31.2">
      <c r="A26" s="29">
        <v>16</v>
      </c>
      <c r="B26" s="35" t="s">
        <v>82</v>
      </c>
      <c r="C26" s="29">
        <v>24</v>
      </c>
      <c r="D26" s="29">
        <v>27</v>
      </c>
      <c r="E26" s="25">
        <v>296.39999999999998</v>
      </c>
      <c r="F26" s="25">
        <v>168.8</v>
      </c>
      <c r="G26" s="25">
        <v>80</v>
      </c>
      <c r="H26" s="25">
        <v>24</v>
      </c>
      <c r="I26" s="25">
        <v>64.8</v>
      </c>
      <c r="J26" s="25">
        <f t="shared" si="5"/>
        <v>127.59999999999997</v>
      </c>
      <c r="K26" s="364">
        <v>3850000</v>
      </c>
      <c r="L26" s="185">
        <v>3688000</v>
      </c>
      <c r="M26" s="185">
        <f t="shared" si="6"/>
        <v>40823999.999999993</v>
      </c>
      <c r="N26" s="185"/>
      <c r="O26" s="184" t="e">
        <f>#REF!+K26+L26+M26+#REF!</f>
        <v>#REF!</v>
      </c>
      <c r="P26" s="25" t="s">
        <v>253</v>
      </c>
      <c r="Q26" s="25" t="s">
        <v>209</v>
      </c>
      <c r="R26" s="25"/>
      <c r="S26" s="49" t="s">
        <v>241</v>
      </c>
      <c r="T26" s="25" t="s">
        <v>254</v>
      </c>
      <c r="U26" s="180"/>
    </row>
    <row r="27" spans="1:21">
      <c r="A27" s="29">
        <v>17</v>
      </c>
      <c r="B27" s="35" t="s">
        <v>85</v>
      </c>
      <c r="C27" s="31">
        <v>67</v>
      </c>
      <c r="D27" s="31">
        <v>27</v>
      </c>
      <c r="E27" s="32">
        <v>3655.9</v>
      </c>
      <c r="F27" s="32">
        <v>2918</v>
      </c>
      <c r="G27" s="32">
        <v>0</v>
      </c>
      <c r="H27" s="32">
        <v>0</v>
      </c>
      <c r="I27" s="32">
        <v>655.9</v>
      </c>
      <c r="J27" s="32">
        <f t="shared" si="5"/>
        <v>737.90000000000009</v>
      </c>
      <c r="K27" s="364"/>
      <c r="L27" s="185"/>
      <c r="M27" s="185">
        <f t="shared" si="6"/>
        <v>413216999.99999994</v>
      </c>
      <c r="N27" s="185"/>
      <c r="O27" s="184" t="e">
        <f>#REF!+K27+L27+M27+#REF!</f>
        <v>#REF!</v>
      </c>
      <c r="P27" s="25" t="s">
        <v>247</v>
      </c>
      <c r="Q27" s="25" t="s">
        <v>209</v>
      </c>
      <c r="R27" s="25"/>
      <c r="S27" s="49" t="s">
        <v>241</v>
      </c>
      <c r="T27" s="25"/>
      <c r="U27" s="179"/>
    </row>
    <row r="28" spans="1:21" s="355" customFormat="1">
      <c r="A28" s="347">
        <v>18</v>
      </c>
      <c r="B28" s="348" t="s">
        <v>29</v>
      </c>
      <c r="C28" s="347">
        <v>71</v>
      </c>
      <c r="D28" s="349">
        <v>27</v>
      </c>
      <c r="E28" s="350">
        <v>267.8</v>
      </c>
      <c r="F28" s="350">
        <v>169.8</v>
      </c>
      <c r="G28" s="350">
        <v>145</v>
      </c>
      <c r="H28" s="350"/>
      <c r="I28" s="350">
        <v>24.8</v>
      </c>
      <c r="J28" s="350">
        <f t="shared" si="5"/>
        <v>98</v>
      </c>
      <c r="K28" s="364"/>
      <c r="L28" s="351"/>
      <c r="M28" s="351">
        <f t="shared" si="6"/>
        <v>15624000.000000002</v>
      </c>
      <c r="N28" s="351">
        <f>3500000*12</f>
        <v>42000000</v>
      </c>
      <c r="O28" s="352">
        <f t="shared" ref="O28:O31" si="7">+N28+M28+L28+K28</f>
        <v>57624000</v>
      </c>
      <c r="P28" s="350" t="s">
        <v>257</v>
      </c>
      <c r="Q28" s="350"/>
      <c r="R28" s="350"/>
      <c r="S28" s="353" t="s">
        <v>241</v>
      </c>
      <c r="T28" s="350" t="s">
        <v>254</v>
      </c>
      <c r="U28" s="354"/>
    </row>
    <row r="29" spans="1:21">
      <c r="A29" s="29">
        <v>19</v>
      </c>
      <c r="B29" s="35" t="s">
        <v>12</v>
      </c>
      <c r="C29" s="29">
        <v>95</v>
      </c>
      <c r="D29" s="27">
        <v>27</v>
      </c>
      <c r="E29" s="25">
        <v>190.5</v>
      </c>
      <c r="F29" s="25">
        <v>113</v>
      </c>
      <c r="G29" s="25">
        <v>67.7</v>
      </c>
      <c r="H29" s="25"/>
      <c r="I29" s="25">
        <v>45.3</v>
      </c>
      <c r="J29" s="25">
        <f t="shared" si="5"/>
        <v>77.5</v>
      </c>
      <c r="K29" s="364"/>
      <c r="L29" s="185"/>
      <c r="M29" s="185">
        <f t="shared" si="6"/>
        <v>28538999.999999996</v>
      </c>
      <c r="N29" s="185"/>
      <c r="O29" s="184">
        <f t="shared" si="7"/>
        <v>28538999.999999996</v>
      </c>
      <c r="P29" s="25" t="s">
        <v>243</v>
      </c>
      <c r="Q29" s="25" t="s">
        <v>209</v>
      </c>
      <c r="R29" s="25"/>
      <c r="S29" s="49" t="s">
        <v>241</v>
      </c>
      <c r="T29" s="25"/>
      <c r="U29" s="179"/>
    </row>
    <row r="30" spans="1:21">
      <c r="A30" s="29">
        <v>20</v>
      </c>
      <c r="B30" s="35" t="s">
        <v>94</v>
      </c>
      <c r="C30" s="29">
        <v>23</v>
      </c>
      <c r="D30" s="27">
        <v>26</v>
      </c>
      <c r="E30" s="25">
        <v>193.7</v>
      </c>
      <c r="F30" s="25">
        <v>106.5</v>
      </c>
      <c r="G30" s="25">
        <v>44.3</v>
      </c>
      <c r="H30" s="25"/>
      <c r="I30" s="25">
        <v>62.2</v>
      </c>
      <c r="J30" s="25">
        <f t="shared" si="5"/>
        <v>87.199999999999989</v>
      </c>
      <c r="K30" s="364"/>
      <c r="L30" s="185"/>
      <c r="M30" s="185">
        <f t="shared" si="6"/>
        <v>39186000.000000007</v>
      </c>
      <c r="N30" s="185"/>
      <c r="O30" s="184">
        <f t="shared" si="7"/>
        <v>39186000.000000007</v>
      </c>
      <c r="P30" s="25" t="s">
        <v>248</v>
      </c>
      <c r="Q30" s="25" t="s">
        <v>209</v>
      </c>
      <c r="R30" s="25"/>
      <c r="S30" s="49" t="s">
        <v>241</v>
      </c>
      <c r="T30" s="25"/>
      <c r="U30" s="179"/>
    </row>
    <row r="31" spans="1:21" s="355" customFormat="1" ht="31.2">
      <c r="A31" s="347">
        <v>21</v>
      </c>
      <c r="B31" s="357" t="s">
        <v>49</v>
      </c>
      <c r="C31" s="358">
        <v>320</v>
      </c>
      <c r="D31" s="358">
        <v>27</v>
      </c>
      <c r="E31" s="359">
        <v>684.9</v>
      </c>
      <c r="F31" s="359">
        <v>97</v>
      </c>
      <c r="G31" s="359">
        <v>89.4</v>
      </c>
      <c r="H31" s="359">
        <v>7.6</v>
      </c>
      <c r="I31" s="359"/>
      <c r="J31" s="359">
        <v>376.7</v>
      </c>
      <c r="K31" s="364"/>
      <c r="L31" s="351"/>
      <c r="M31" s="351"/>
      <c r="N31" s="351">
        <f>3500000*12</f>
        <v>42000000</v>
      </c>
      <c r="O31" s="352">
        <f t="shared" si="7"/>
        <v>42000000</v>
      </c>
      <c r="P31" s="350" t="s">
        <v>257</v>
      </c>
      <c r="Q31" s="350"/>
      <c r="R31" s="350"/>
      <c r="S31" s="353" t="s">
        <v>241</v>
      </c>
      <c r="T31" s="350"/>
      <c r="U31" s="354" t="s">
        <v>167</v>
      </c>
    </row>
    <row r="32" spans="1:21" s="8" customFormat="1">
      <c r="A32" s="78"/>
      <c r="B32" s="301" t="s">
        <v>189</v>
      </c>
      <c r="C32" s="92"/>
      <c r="D32" s="26"/>
      <c r="E32" s="117"/>
      <c r="F32" s="173">
        <f t="shared" ref="F32:J32" si="8">SUM(F10:F31)</f>
        <v>4821.5</v>
      </c>
      <c r="G32" s="173">
        <f t="shared" si="8"/>
        <v>1135.8500000000001</v>
      </c>
      <c r="H32" s="173">
        <f t="shared" si="8"/>
        <v>31.6</v>
      </c>
      <c r="I32" s="173">
        <f t="shared" si="8"/>
        <v>1228.6499999999999</v>
      </c>
      <c r="J32" s="173">
        <f t="shared" si="8"/>
        <v>4292.2</v>
      </c>
      <c r="K32" s="284"/>
      <c r="L32" s="173"/>
      <c r="M32" s="173"/>
      <c r="N32" s="173"/>
      <c r="O32" s="184"/>
      <c r="P32" s="117"/>
      <c r="Q32" s="117"/>
      <c r="R32" s="117"/>
      <c r="S32" s="102"/>
      <c r="T32" s="117"/>
      <c r="U32" s="178"/>
    </row>
    <row r="33" spans="1:21" s="8" customFormat="1">
      <c r="A33" s="92" t="s">
        <v>101</v>
      </c>
      <c r="B33" s="115" t="s">
        <v>102</v>
      </c>
      <c r="C33" s="92"/>
      <c r="D33" s="26"/>
      <c r="E33" s="117"/>
      <c r="F33" s="117"/>
      <c r="G33" s="117"/>
      <c r="H33" s="117"/>
      <c r="I33" s="117"/>
      <c r="J33" s="25">
        <f t="shared" ref="J33:J44" si="9">E33-F33</f>
        <v>0</v>
      </c>
      <c r="K33" s="366"/>
      <c r="L33" s="188"/>
      <c r="M33" s="188"/>
      <c r="N33" s="188"/>
      <c r="O33" s="188"/>
      <c r="P33" s="117"/>
      <c r="Q33" s="117"/>
      <c r="R33" s="117"/>
      <c r="S33" s="102"/>
      <c r="T33" s="117"/>
      <c r="U33" s="178"/>
    </row>
    <row r="34" spans="1:21" s="15" customFormat="1">
      <c r="A34" s="517">
        <v>22</v>
      </c>
      <c r="B34" s="599" t="s">
        <v>107</v>
      </c>
      <c r="C34" s="29">
        <v>74</v>
      </c>
      <c r="D34" s="29">
        <v>26</v>
      </c>
      <c r="E34" s="25">
        <v>464.6</v>
      </c>
      <c r="F34" s="25">
        <v>129</v>
      </c>
      <c r="G34" s="25"/>
      <c r="H34" s="25"/>
      <c r="I34" s="25">
        <v>129</v>
      </c>
      <c r="J34" s="25">
        <f t="shared" si="9"/>
        <v>335.6</v>
      </c>
      <c r="K34" s="364">
        <v>924000</v>
      </c>
      <c r="L34" s="185">
        <v>212591000</v>
      </c>
      <c r="M34" s="185">
        <f t="shared" ref="M34:M44" si="10">I34*3*210000</f>
        <v>81270000</v>
      </c>
      <c r="N34" s="185"/>
      <c r="O34" s="184">
        <f t="shared" ref="O34:O38" si="11">N34+M34+L34+K34</f>
        <v>294785000</v>
      </c>
      <c r="P34" s="25" t="s">
        <v>253</v>
      </c>
      <c r="Q34" s="25" t="s">
        <v>209</v>
      </c>
      <c r="R34" s="25"/>
      <c r="S34" s="49" t="s">
        <v>241</v>
      </c>
      <c r="T34" s="25" t="s">
        <v>254</v>
      </c>
      <c r="U34" s="180"/>
    </row>
    <row r="35" spans="1:21" s="15" customFormat="1">
      <c r="A35" s="517"/>
      <c r="B35" s="599"/>
      <c r="C35" s="29">
        <v>73</v>
      </c>
      <c r="D35" s="29">
        <v>26</v>
      </c>
      <c r="E35" s="25">
        <v>492.8</v>
      </c>
      <c r="F35" s="25">
        <v>164.2</v>
      </c>
      <c r="G35" s="25">
        <v>30.9</v>
      </c>
      <c r="H35" s="25">
        <v>5.9</v>
      </c>
      <c r="I35" s="25">
        <v>133.30000000000001</v>
      </c>
      <c r="J35" s="25">
        <f t="shared" si="9"/>
        <v>328.6</v>
      </c>
      <c r="K35" s="364"/>
      <c r="L35" s="185"/>
      <c r="M35" s="185">
        <f t="shared" si="10"/>
        <v>83979000</v>
      </c>
      <c r="N35" s="185"/>
      <c r="O35" s="184">
        <f t="shared" si="11"/>
        <v>83979000</v>
      </c>
      <c r="P35" s="25" t="s">
        <v>253</v>
      </c>
      <c r="Q35" s="25" t="s">
        <v>209</v>
      </c>
      <c r="R35" s="25"/>
      <c r="S35" s="49" t="s">
        <v>241</v>
      </c>
      <c r="T35" s="25" t="s">
        <v>254</v>
      </c>
      <c r="U35" s="180"/>
    </row>
    <row r="36" spans="1:21" ht="31.2">
      <c r="A36" s="29">
        <v>23</v>
      </c>
      <c r="B36" s="35" t="s">
        <v>149</v>
      </c>
      <c r="C36" s="29">
        <v>72</v>
      </c>
      <c r="D36" s="27">
        <v>26</v>
      </c>
      <c r="E36" s="25">
        <v>301.8</v>
      </c>
      <c r="F36" s="25">
        <v>164.8</v>
      </c>
      <c r="G36" s="25">
        <v>9</v>
      </c>
      <c r="H36" s="25"/>
      <c r="I36" s="25">
        <v>155.80000000000001</v>
      </c>
      <c r="J36" s="25">
        <f t="shared" si="9"/>
        <v>137</v>
      </c>
      <c r="K36" s="364"/>
      <c r="L36" s="185">
        <v>307850000</v>
      </c>
      <c r="M36" s="185">
        <f t="shared" si="10"/>
        <v>98154000</v>
      </c>
      <c r="N36" s="185"/>
      <c r="O36" s="184">
        <f t="shared" si="11"/>
        <v>406004000</v>
      </c>
      <c r="P36" s="25" t="s">
        <v>253</v>
      </c>
      <c r="Q36" s="25" t="s">
        <v>209</v>
      </c>
      <c r="R36" s="25"/>
      <c r="S36" s="49" t="s">
        <v>241</v>
      </c>
      <c r="T36" s="25" t="s">
        <v>254</v>
      </c>
      <c r="U36" s="179"/>
    </row>
    <row r="37" spans="1:21" ht="31.2">
      <c r="A37" s="29">
        <v>24</v>
      </c>
      <c r="B37" s="68" t="s">
        <v>119</v>
      </c>
      <c r="C37" s="31">
        <v>70</v>
      </c>
      <c r="D37" s="31">
        <v>26</v>
      </c>
      <c r="E37" s="32">
        <v>188.1</v>
      </c>
      <c r="F37" s="32">
        <v>37.4</v>
      </c>
      <c r="G37" s="32">
        <v>16.3</v>
      </c>
      <c r="H37" s="32"/>
      <c r="I37" s="32">
        <v>21.1</v>
      </c>
      <c r="J37" s="32">
        <f t="shared" si="9"/>
        <v>150.69999999999999</v>
      </c>
      <c r="K37" s="364">
        <v>1089000</v>
      </c>
      <c r="L37" s="185">
        <v>1116000</v>
      </c>
      <c r="M37" s="185">
        <f t="shared" si="10"/>
        <v>13293000</v>
      </c>
      <c r="N37" s="185"/>
      <c r="O37" s="184">
        <f t="shared" si="11"/>
        <v>15498000</v>
      </c>
      <c r="P37" s="25" t="s">
        <v>249</v>
      </c>
      <c r="Q37" s="25"/>
      <c r="R37" s="25"/>
      <c r="S37" s="49" t="s">
        <v>241</v>
      </c>
      <c r="T37" s="25" t="s">
        <v>254</v>
      </c>
      <c r="U37" s="179"/>
    </row>
    <row r="38" spans="1:21" ht="31.2">
      <c r="A38" s="29">
        <v>25</v>
      </c>
      <c r="B38" s="68" t="s">
        <v>118</v>
      </c>
      <c r="C38" s="31">
        <v>62</v>
      </c>
      <c r="D38" s="31">
        <v>26</v>
      </c>
      <c r="E38" s="32">
        <v>210.8</v>
      </c>
      <c r="F38" s="32">
        <v>47</v>
      </c>
      <c r="G38" s="32">
        <v>3.2</v>
      </c>
      <c r="H38" s="32"/>
      <c r="I38" s="32">
        <v>43.8</v>
      </c>
      <c r="J38" s="32">
        <f t="shared" si="9"/>
        <v>163.80000000000001</v>
      </c>
      <c r="K38" s="364"/>
      <c r="L38" s="185"/>
      <c r="M38" s="185">
        <f t="shared" si="10"/>
        <v>27593999.999999996</v>
      </c>
      <c r="N38" s="185"/>
      <c r="O38" s="184">
        <f t="shared" si="11"/>
        <v>27593999.999999996</v>
      </c>
      <c r="P38" s="25" t="s">
        <v>253</v>
      </c>
      <c r="Q38" s="25" t="s">
        <v>209</v>
      </c>
      <c r="R38" s="25"/>
      <c r="S38" s="49" t="s">
        <v>241</v>
      </c>
      <c r="T38" s="25"/>
      <c r="U38" s="179"/>
    </row>
    <row r="39" spans="1:21">
      <c r="A39" s="29">
        <v>26</v>
      </c>
      <c r="B39" s="146" t="s">
        <v>35</v>
      </c>
      <c r="C39" s="31">
        <v>63</v>
      </c>
      <c r="D39" s="31">
        <v>26</v>
      </c>
      <c r="E39" s="32">
        <v>475.2</v>
      </c>
      <c r="F39" s="32">
        <v>114.9</v>
      </c>
      <c r="G39" s="32">
        <v>17.7</v>
      </c>
      <c r="H39" s="32"/>
      <c r="I39" s="32">
        <v>97.2</v>
      </c>
      <c r="J39" s="32">
        <f t="shared" si="9"/>
        <v>360.29999999999995</v>
      </c>
      <c r="K39" s="364"/>
      <c r="L39" s="185">
        <v>11194000</v>
      </c>
      <c r="M39" s="185">
        <f t="shared" si="10"/>
        <v>61236000.000000007</v>
      </c>
      <c r="N39" s="185"/>
      <c r="O39" s="184">
        <f>N39+M39+L39+K39</f>
        <v>72430000</v>
      </c>
      <c r="P39" s="25" t="s">
        <v>253</v>
      </c>
      <c r="Q39" s="25" t="s">
        <v>209</v>
      </c>
      <c r="R39" s="25"/>
      <c r="S39" s="49" t="s">
        <v>241</v>
      </c>
      <c r="T39" s="25" t="s">
        <v>254</v>
      </c>
      <c r="U39" s="179"/>
    </row>
    <row r="40" spans="1:21" ht="31.2">
      <c r="A40" s="29">
        <v>27</v>
      </c>
      <c r="B40" s="68" t="s">
        <v>115</v>
      </c>
      <c r="C40" s="31">
        <v>65</v>
      </c>
      <c r="D40" s="31">
        <v>26</v>
      </c>
      <c r="E40" s="32">
        <v>242.7</v>
      </c>
      <c r="F40" s="32">
        <v>55.1</v>
      </c>
      <c r="G40" s="32">
        <v>5</v>
      </c>
      <c r="H40" s="32"/>
      <c r="I40" s="32">
        <v>50.1</v>
      </c>
      <c r="J40" s="32">
        <f t="shared" si="9"/>
        <v>187.6</v>
      </c>
      <c r="K40" s="364">
        <v>306000</v>
      </c>
      <c r="L40" s="185">
        <v>38085000</v>
      </c>
      <c r="M40" s="185">
        <f t="shared" si="10"/>
        <v>31563000.000000004</v>
      </c>
      <c r="N40" s="185"/>
      <c r="O40" s="184">
        <f t="shared" ref="O40:O48" si="12">N40+M40+L40+K40</f>
        <v>69954000</v>
      </c>
      <c r="P40" s="25" t="s">
        <v>253</v>
      </c>
      <c r="Q40" s="25" t="s">
        <v>209</v>
      </c>
      <c r="R40" s="25"/>
      <c r="S40" s="49" t="s">
        <v>241</v>
      </c>
      <c r="T40" s="25" t="s">
        <v>254</v>
      </c>
      <c r="U40" s="179"/>
    </row>
    <row r="41" spans="1:21" ht="31.2">
      <c r="A41" s="29">
        <v>28</v>
      </c>
      <c r="B41" s="68" t="s">
        <v>34</v>
      </c>
      <c r="C41" s="31">
        <v>67</v>
      </c>
      <c r="D41" s="31">
        <v>26</v>
      </c>
      <c r="E41" s="32">
        <v>225.5</v>
      </c>
      <c r="F41" s="32">
        <v>47</v>
      </c>
      <c r="G41" s="32">
        <v>6</v>
      </c>
      <c r="H41" s="32"/>
      <c r="I41" s="32">
        <v>41</v>
      </c>
      <c r="J41" s="32">
        <f t="shared" si="9"/>
        <v>178.5</v>
      </c>
      <c r="K41" s="364"/>
      <c r="L41" s="185"/>
      <c r="M41" s="185">
        <f t="shared" si="10"/>
        <v>25830000</v>
      </c>
      <c r="N41" s="185"/>
      <c r="O41" s="184">
        <f t="shared" si="12"/>
        <v>25830000</v>
      </c>
      <c r="P41" s="25" t="s">
        <v>243</v>
      </c>
      <c r="Q41" s="25" t="s">
        <v>209</v>
      </c>
      <c r="R41" s="25"/>
      <c r="S41" s="49" t="s">
        <v>241</v>
      </c>
      <c r="T41" s="25"/>
      <c r="U41" s="179"/>
    </row>
    <row r="42" spans="1:21" ht="31.2">
      <c r="A42" s="29">
        <v>29</v>
      </c>
      <c r="B42" s="68" t="s">
        <v>37</v>
      </c>
      <c r="C42" s="31">
        <v>68</v>
      </c>
      <c r="D42" s="31">
        <v>26</v>
      </c>
      <c r="E42" s="32">
        <v>202.8</v>
      </c>
      <c r="F42" s="32">
        <v>41.5</v>
      </c>
      <c r="G42" s="32">
        <v>5.7</v>
      </c>
      <c r="H42" s="32"/>
      <c r="I42" s="32">
        <v>35.799999999999997</v>
      </c>
      <c r="J42" s="32">
        <f t="shared" si="9"/>
        <v>161.30000000000001</v>
      </c>
      <c r="K42" s="364"/>
      <c r="L42" s="185"/>
      <c r="M42" s="185">
        <f t="shared" si="10"/>
        <v>22554000</v>
      </c>
      <c r="N42" s="185"/>
      <c r="O42" s="184">
        <f t="shared" si="12"/>
        <v>22554000</v>
      </c>
      <c r="P42" s="25" t="s">
        <v>243</v>
      </c>
      <c r="Q42" s="25" t="s">
        <v>209</v>
      </c>
      <c r="R42" s="25"/>
      <c r="S42" s="49" t="s">
        <v>241</v>
      </c>
      <c r="T42" s="25"/>
      <c r="U42" s="179"/>
    </row>
    <row r="43" spans="1:21">
      <c r="A43" s="29">
        <v>30</v>
      </c>
      <c r="B43" s="68" t="s">
        <v>21</v>
      </c>
      <c r="C43" s="31">
        <v>69</v>
      </c>
      <c r="D43" s="31">
        <v>26</v>
      </c>
      <c r="E43" s="32">
        <v>199.7</v>
      </c>
      <c r="F43" s="32">
        <v>39.9</v>
      </c>
      <c r="G43" s="32">
        <v>7.2</v>
      </c>
      <c r="H43" s="32"/>
      <c r="I43" s="32">
        <v>32.700000000000003</v>
      </c>
      <c r="J43" s="32">
        <f t="shared" si="9"/>
        <v>159.79999999999998</v>
      </c>
      <c r="K43" s="364"/>
      <c r="L43" s="185"/>
      <c r="M43" s="185">
        <f t="shared" si="10"/>
        <v>20601000</v>
      </c>
      <c r="N43" s="185"/>
      <c r="O43" s="184">
        <f t="shared" si="12"/>
        <v>20601000</v>
      </c>
      <c r="P43" s="25" t="s">
        <v>243</v>
      </c>
      <c r="Q43" s="25" t="s">
        <v>209</v>
      </c>
      <c r="R43" s="25"/>
      <c r="S43" s="49" t="s">
        <v>241</v>
      </c>
      <c r="T43" s="25"/>
      <c r="U43" s="179"/>
    </row>
    <row r="44" spans="1:21" s="15" customFormat="1" ht="46.8">
      <c r="A44" s="29">
        <v>31</v>
      </c>
      <c r="B44" s="35" t="s">
        <v>255</v>
      </c>
      <c r="C44" s="29">
        <v>51</v>
      </c>
      <c r="D44" s="29">
        <v>26</v>
      </c>
      <c r="E44" s="25"/>
      <c r="F44" s="25">
        <v>95.1</v>
      </c>
      <c r="G44" s="25">
        <v>25.9</v>
      </c>
      <c r="H44" s="25"/>
      <c r="I44" s="25">
        <v>69.2</v>
      </c>
      <c r="J44" s="25">
        <f t="shared" si="9"/>
        <v>-95.1</v>
      </c>
      <c r="K44" s="364"/>
      <c r="L44" s="185">
        <v>39668000</v>
      </c>
      <c r="M44" s="185">
        <f t="shared" si="10"/>
        <v>43596000.000000007</v>
      </c>
      <c r="N44" s="185"/>
      <c r="O44" s="184">
        <f t="shared" si="12"/>
        <v>83264000</v>
      </c>
      <c r="P44" s="25" t="s">
        <v>253</v>
      </c>
      <c r="Q44" s="25" t="s">
        <v>209</v>
      </c>
      <c r="R44" s="25"/>
      <c r="S44" s="49" t="s">
        <v>241</v>
      </c>
      <c r="T44" s="25" t="s">
        <v>254</v>
      </c>
      <c r="U44" s="180"/>
    </row>
    <row r="45" spans="1:21" s="355" customFormat="1">
      <c r="A45" s="347">
        <v>32</v>
      </c>
      <c r="B45" s="357" t="s">
        <v>33</v>
      </c>
      <c r="C45" s="358">
        <v>45</v>
      </c>
      <c r="D45" s="358">
        <v>26</v>
      </c>
      <c r="E45" s="359">
        <v>117.6</v>
      </c>
      <c r="F45" s="359">
        <v>117.6</v>
      </c>
      <c r="G45" s="359"/>
      <c r="H45" s="359"/>
      <c r="I45" s="351"/>
      <c r="J45" s="351"/>
      <c r="K45" s="365"/>
      <c r="L45" s="350"/>
      <c r="M45" s="350"/>
      <c r="N45" s="350">
        <v>36000000</v>
      </c>
      <c r="O45" s="352">
        <f t="shared" si="12"/>
        <v>36000000</v>
      </c>
      <c r="P45" s="353"/>
      <c r="Q45" s="362"/>
      <c r="R45" s="362"/>
      <c r="S45" s="353" t="s">
        <v>241</v>
      </c>
      <c r="T45" s="349"/>
    </row>
    <row r="46" spans="1:21">
      <c r="A46" s="29">
        <v>33</v>
      </c>
      <c r="B46" s="68" t="s">
        <v>111</v>
      </c>
      <c r="C46" s="29">
        <v>41</v>
      </c>
      <c r="D46" s="27">
        <v>26</v>
      </c>
      <c r="E46" s="25"/>
      <c r="F46" s="25">
        <v>186.1</v>
      </c>
      <c r="G46" s="25">
        <v>116.9</v>
      </c>
      <c r="H46" s="25"/>
      <c r="I46" s="25">
        <v>69.2</v>
      </c>
      <c r="J46" s="25">
        <f>E46-F46</f>
        <v>-186.1</v>
      </c>
      <c r="K46" s="364"/>
      <c r="L46" s="185">
        <v>52871000</v>
      </c>
      <c r="M46" s="185">
        <f>I46*3*210000</f>
        <v>43596000.000000007</v>
      </c>
      <c r="N46" s="185"/>
      <c r="O46" s="184">
        <f t="shared" si="12"/>
        <v>96467000</v>
      </c>
      <c r="P46" s="25" t="s">
        <v>258</v>
      </c>
      <c r="Q46" s="25" t="s">
        <v>209</v>
      </c>
      <c r="R46" s="25"/>
      <c r="S46" s="49" t="s">
        <v>241</v>
      </c>
      <c r="T46" s="25" t="s">
        <v>254</v>
      </c>
      <c r="U46" s="179"/>
    </row>
    <row r="47" spans="1:21">
      <c r="A47" s="29">
        <v>34</v>
      </c>
      <c r="B47" s="68" t="s">
        <v>112</v>
      </c>
      <c r="C47" s="29">
        <v>40</v>
      </c>
      <c r="D47" s="27">
        <v>26</v>
      </c>
      <c r="E47" s="25"/>
      <c r="F47" s="25">
        <v>151.9</v>
      </c>
      <c r="G47" s="25">
        <v>144.1</v>
      </c>
      <c r="H47" s="25"/>
      <c r="I47" s="25">
        <v>7.8</v>
      </c>
      <c r="J47" s="25">
        <f>E47-F47</f>
        <v>-151.9</v>
      </c>
      <c r="K47" s="364"/>
      <c r="L47" s="185">
        <v>270132000</v>
      </c>
      <c r="M47" s="185">
        <f>I47*3*210000</f>
        <v>4914000</v>
      </c>
      <c r="N47" s="185"/>
      <c r="O47" s="184">
        <f t="shared" si="12"/>
        <v>275046000</v>
      </c>
      <c r="P47" s="25" t="s">
        <v>258</v>
      </c>
      <c r="Q47" s="25"/>
      <c r="R47" s="25"/>
      <c r="S47" s="49" t="s">
        <v>241</v>
      </c>
      <c r="T47" s="25" t="s">
        <v>254</v>
      </c>
      <c r="U47" s="179"/>
    </row>
    <row r="48" spans="1:21" s="108" customFormat="1" ht="31.2">
      <c r="A48" s="29">
        <v>35</v>
      </c>
      <c r="B48" s="68" t="s">
        <v>157</v>
      </c>
      <c r="C48" s="310">
        <v>30</v>
      </c>
      <c r="D48" s="310">
        <v>26</v>
      </c>
      <c r="E48" s="311">
        <v>242.9</v>
      </c>
      <c r="F48" s="311">
        <v>100.8</v>
      </c>
      <c r="G48" s="311">
        <v>100.8</v>
      </c>
      <c r="H48" s="311"/>
      <c r="I48" s="311"/>
      <c r="J48" s="311">
        <f>E48-F48</f>
        <v>142.10000000000002</v>
      </c>
      <c r="K48" s="365"/>
      <c r="L48" s="184">
        <v>3500000</v>
      </c>
      <c r="M48" s="185"/>
      <c r="N48" s="185"/>
      <c r="O48" s="184">
        <f t="shared" si="12"/>
        <v>3500000</v>
      </c>
      <c r="P48" s="25" t="s">
        <v>253</v>
      </c>
      <c r="Q48" s="25" t="s">
        <v>209</v>
      </c>
      <c r="R48" s="302"/>
      <c r="S48" s="49" t="s">
        <v>241</v>
      </c>
      <c r="T48" s="302" t="s">
        <v>254</v>
      </c>
      <c r="U48" s="312"/>
    </row>
    <row r="49" spans="1:24" s="8" customFormat="1">
      <c r="A49" s="629" t="s">
        <v>190</v>
      </c>
      <c r="B49" s="629"/>
      <c r="C49" s="92"/>
      <c r="D49" s="26"/>
      <c r="E49" s="92"/>
      <c r="F49" s="117">
        <f>SUM(F34:F48)</f>
        <v>1492.3</v>
      </c>
      <c r="G49" s="92">
        <f>SUM(G34:G48)</f>
        <v>488.7</v>
      </c>
      <c r="H49" s="117">
        <f>SUM(H34:H48)</f>
        <v>5.9</v>
      </c>
      <c r="I49" s="92">
        <f>SUM(I34:I48)</f>
        <v>886.00000000000011</v>
      </c>
      <c r="J49" s="92"/>
      <c r="K49" s="366"/>
      <c r="L49" s="188"/>
      <c r="M49" s="188"/>
      <c r="N49" s="188"/>
      <c r="O49" s="188"/>
      <c r="P49" s="117"/>
      <c r="Q49" s="117"/>
      <c r="R49" s="117"/>
      <c r="S49" s="102"/>
      <c r="T49" s="117"/>
      <c r="U49" s="178"/>
    </row>
    <row r="50" spans="1:24" s="8" customFormat="1">
      <c r="A50" s="629" t="s">
        <v>192</v>
      </c>
      <c r="B50" s="629"/>
      <c r="C50" s="92"/>
      <c r="D50" s="26"/>
      <c r="E50" s="92"/>
      <c r="F50" s="173">
        <f>F49+F32</f>
        <v>6313.8</v>
      </c>
      <c r="G50" s="173">
        <f>G49+G32</f>
        <v>1624.5500000000002</v>
      </c>
      <c r="H50" s="173">
        <f>H49+H32</f>
        <v>37.5</v>
      </c>
      <c r="I50" s="173">
        <f>I49+I32</f>
        <v>2114.65</v>
      </c>
      <c r="J50" s="92"/>
      <c r="K50" s="366">
        <f>SUM(K10:K48)</f>
        <v>6847000</v>
      </c>
      <c r="L50" s="188">
        <f>SUM(L10:L48)</f>
        <v>1454844000</v>
      </c>
      <c r="M50" s="188">
        <f>SUM(M10:M48)</f>
        <v>1332229500</v>
      </c>
      <c r="N50" s="188">
        <f>SUM(N10:N48)</f>
        <v>330000000</v>
      </c>
      <c r="O50" s="188" t="e">
        <f>SUM(O10:O48)</f>
        <v>#REF!</v>
      </c>
      <c r="P50" s="117"/>
      <c r="Q50" s="117"/>
      <c r="R50" s="117"/>
      <c r="S50" s="102"/>
      <c r="T50" s="117">
        <f>COUNTIF(T10:T48,"x")</f>
        <v>19</v>
      </c>
      <c r="U50" s="178"/>
    </row>
    <row r="54" spans="1:24">
      <c r="H54" s="22" t="s">
        <v>200</v>
      </c>
    </row>
    <row r="56" spans="1:24" s="144" customFormat="1">
      <c r="A56" s="22"/>
      <c r="B56" s="112"/>
      <c r="C56" s="22"/>
      <c r="D56" s="21"/>
      <c r="E56" s="22"/>
      <c r="F56" s="22"/>
      <c r="G56" s="22"/>
      <c r="H56" s="22"/>
      <c r="I56" s="22"/>
      <c r="J56" s="22"/>
      <c r="K56" s="367"/>
      <c r="S56" s="67"/>
      <c r="U56" s="14"/>
      <c r="V56" s="14"/>
      <c r="W56" s="14"/>
      <c r="X56" s="14"/>
    </row>
    <row r="57" spans="1:24" s="144" customFormat="1">
      <c r="A57" s="22"/>
      <c r="B57" s="112"/>
      <c r="C57" s="22"/>
      <c r="D57" s="21"/>
      <c r="E57" s="22"/>
      <c r="F57" s="22"/>
      <c r="G57" s="22"/>
      <c r="H57" s="22"/>
      <c r="I57" s="22"/>
      <c r="J57" s="22"/>
      <c r="K57" s="367"/>
      <c r="S57" s="67"/>
      <c r="U57" s="14"/>
      <c r="V57" s="14"/>
      <c r="W57" s="14"/>
      <c r="X57" s="14"/>
    </row>
  </sheetData>
  <autoFilter ref="A5:S50">
    <filterColumn colId="5" showButton="0"/>
    <filterColumn colId="6" showButton="0"/>
    <filterColumn colId="7" showButton="0"/>
    <filterColumn colId="8" showButton="0"/>
  </autoFilter>
  <mergeCells count="34">
    <mergeCell ref="A1:S1"/>
    <mergeCell ref="A2:S2"/>
    <mergeCell ref="A3:S3"/>
    <mergeCell ref="A4:U4"/>
    <mergeCell ref="A5:A8"/>
    <mergeCell ref="B5:B8"/>
    <mergeCell ref="E5:E8"/>
    <mergeCell ref="F5:J5"/>
    <mergeCell ref="D5:D8"/>
    <mergeCell ref="C5:C8"/>
    <mergeCell ref="U5:U8"/>
    <mergeCell ref="F6:F8"/>
    <mergeCell ref="G6:I6"/>
    <mergeCell ref="J6:J8"/>
    <mergeCell ref="G7:G8"/>
    <mergeCell ref="H7:H8"/>
    <mergeCell ref="R5:R8"/>
    <mergeCell ref="S5:S8"/>
    <mergeCell ref="T5:T8"/>
    <mergeCell ref="I7:I8"/>
    <mergeCell ref="K7:K8"/>
    <mergeCell ref="L7:L8"/>
    <mergeCell ref="M7:M8"/>
    <mergeCell ref="K5:N6"/>
    <mergeCell ref="O5:O8"/>
    <mergeCell ref="P5:P8"/>
    <mergeCell ref="N7:N8"/>
    <mergeCell ref="Q5:Q8"/>
    <mergeCell ref="A49:B49"/>
    <mergeCell ref="A50:B50"/>
    <mergeCell ref="A34:A35"/>
    <mergeCell ref="B34:B35"/>
    <mergeCell ref="A18:A19"/>
    <mergeCell ref="B18:B19"/>
  </mergeCells>
  <printOptions horizontalCentered="1"/>
  <pageMargins left="0.11811023622047245" right="0.11811023622047245" top="0.55118110236220474" bottom="0.55118110236220474" header="0.31496062992125984" footer="0.31496062992125984"/>
  <pageSetup paperSize="9" scale="70" orientation="landscape" r:id="rId1"/>
</worksheet>
</file>

<file path=xl/worksheets/sheet19.xml><?xml version="1.0" encoding="utf-8"?>
<worksheet xmlns="http://schemas.openxmlformats.org/spreadsheetml/2006/main" xmlns:r="http://schemas.openxmlformats.org/officeDocument/2006/relationships">
  <sheetPr codeName="Sheet12"/>
  <dimension ref="A1:XFA79"/>
  <sheetViews>
    <sheetView zoomScaleNormal="100" workbookViewId="0">
      <pane xSplit="2" ySplit="8" topLeftCell="C66" activePane="bottomRight" state="frozen"/>
      <selection activeCell="A4" sqref="A4"/>
      <selection pane="topRight" activeCell="C4" sqref="C4"/>
      <selection pane="bottomLeft" activeCell="A9" sqref="A9"/>
      <selection pane="bottomRight" activeCell="O44" sqref="O44"/>
    </sheetView>
  </sheetViews>
  <sheetFormatPr defaultColWidth="10" defaultRowHeight="15.6"/>
  <cols>
    <col min="1" max="1" width="5.5546875" style="22" customWidth="1"/>
    <col min="2" max="2" width="21.6640625" style="112" customWidth="1"/>
    <col min="3" max="3" width="8.109375" style="21" customWidth="1"/>
    <col min="4" max="4" width="18" style="22" bestFit="1" customWidth="1"/>
    <col min="5" max="5" width="18.5546875" style="22" bestFit="1" customWidth="1"/>
    <col min="6" max="6" width="10.109375" style="22" bestFit="1" customWidth="1"/>
    <col min="7" max="7" width="9" style="22" bestFit="1" customWidth="1"/>
    <col min="8" max="8" width="8.88671875" style="22" customWidth="1"/>
    <col min="9" max="9" width="9.44140625" style="22" hidden="1" customWidth="1"/>
    <col min="10" max="10" width="10.109375" style="22" bestFit="1" customWidth="1"/>
    <col min="11" max="11" width="21.5546875" style="22" hidden="1" customWidth="1"/>
    <col min="12" max="12" width="52" style="144" hidden="1" customWidth="1"/>
    <col min="13" max="13" width="20.5546875" style="144" hidden="1" customWidth="1"/>
    <col min="14" max="14" width="32.33203125" style="144" hidden="1" customWidth="1"/>
    <col min="15" max="15" width="13.109375" style="367" bestFit="1" customWidth="1"/>
    <col min="16" max="16" width="16" style="144" bestFit="1" customWidth="1"/>
    <col min="17" max="17" width="17.33203125" style="144" bestFit="1" customWidth="1"/>
    <col min="18" max="18" width="17.33203125" style="144" customWidth="1"/>
    <col min="19" max="19" width="17.33203125" style="144" bestFit="1" customWidth="1"/>
    <col min="20" max="20" width="11.44140625" style="144" customWidth="1"/>
    <col min="21" max="21" width="17.88671875" style="144" hidden="1" customWidth="1"/>
    <col min="22" max="22" width="20.33203125" style="144" hidden="1" customWidth="1"/>
    <col min="23" max="23" width="14.88671875" style="67" bestFit="1" customWidth="1"/>
    <col min="24" max="24" width="13.5546875" style="144" customWidth="1"/>
    <col min="25" max="25" width="69.88671875" style="14" customWidth="1"/>
    <col min="26" max="16384" width="10" style="14"/>
  </cols>
  <sheetData>
    <row r="1" spans="1:16381" s="343" customFormat="1" ht="15.75" customHeight="1">
      <c r="A1" s="678" t="s">
        <v>271</v>
      </c>
      <c r="B1" s="678"/>
      <c r="C1" s="678"/>
      <c r="D1" s="678"/>
      <c r="E1" s="644"/>
      <c r="F1" s="678"/>
      <c r="G1" s="678"/>
      <c r="H1" s="678"/>
      <c r="I1" s="678"/>
      <c r="J1" s="678"/>
      <c r="K1" s="644"/>
      <c r="L1" s="644"/>
      <c r="M1" s="644"/>
      <c r="N1" s="644"/>
      <c r="O1" s="678"/>
      <c r="P1" s="678"/>
      <c r="Q1" s="678"/>
      <c r="R1" s="678"/>
      <c r="S1" s="678"/>
      <c r="T1" s="644"/>
      <c r="U1" s="644"/>
      <c r="V1" s="644"/>
      <c r="W1" s="678"/>
      <c r="X1" s="341"/>
      <c r="Y1" s="342"/>
    </row>
    <row r="2" spans="1:16381" s="343" customFormat="1" ht="15.75" customHeight="1">
      <c r="A2" s="678" t="s">
        <v>16</v>
      </c>
      <c r="B2" s="678"/>
      <c r="C2" s="678"/>
      <c r="D2" s="678"/>
      <c r="E2" s="644"/>
      <c r="F2" s="678"/>
      <c r="G2" s="678"/>
      <c r="H2" s="678"/>
      <c r="I2" s="678"/>
      <c r="J2" s="678"/>
      <c r="K2" s="644"/>
      <c r="L2" s="644"/>
      <c r="M2" s="644"/>
      <c r="N2" s="644"/>
      <c r="O2" s="678"/>
      <c r="P2" s="678"/>
      <c r="Q2" s="678"/>
      <c r="R2" s="678"/>
      <c r="S2" s="678"/>
      <c r="T2" s="644"/>
      <c r="U2" s="644"/>
      <c r="V2" s="644"/>
      <c r="W2" s="678"/>
      <c r="X2" s="341"/>
      <c r="Y2" s="342"/>
    </row>
    <row r="3" spans="1:16381" s="343" customFormat="1" ht="15.75" customHeight="1">
      <c r="A3" s="678" t="s">
        <v>26</v>
      </c>
      <c r="B3" s="678"/>
      <c r="C3" s="678"/>
      <c r="D3" s="678"/>
      <c r="E3" s="644"/>
      <c r="F3" s="678"/>
      <c r="G3" s="678"/>
      <c r="H3" s="678"/>
      <c r="I3" s="678"/>
      <c r="J3" s="678"/>
      <c r="K3" s="644"/>
      <c r="L3" s="644"/>
      <c r="M3" s="644"/>
      <c r="N3" s="644"/>
      <c r="O3" s="678"/>
      <c r="P3" s="678"/>
      <c r="Q3" s="678"/>
      <c r="R3" s="678"/>
      <c r="S3" s="678"/>
      <c r="T3" s="644"/>
      <c r="U3" s="644"/>
      <c r="V3" s="644"/>
      <c r="W3" s="678"/>
      <c r="X3" s="341"/>
      <c r="Y3" s="342"/>
    </row>
    <row r="4" spans="1:16381" ht="16.2">
      <c r="A4" s="345"/>
      <c r="B4" s="345"/>
      <c r="C4" s="345"/>
      <c r="D4" s="345"/>
      <c r="E4" s="345"/>
      <c r="F4" s="345"/>
      <c r="G4" s="345"/>
      <c r="H4" s="345"/>
      <c r="I4" s="345"/>
      <c r="J4" s="345"/>
      <c r="K4" s="345"/>
      <c r="L4" s="345"/>
      <c r="M4" s="345"/>
      <c r="N4" s="345"/>
      <c r="O4" s="368"/>
      <c r="P4" s="345"/>
      <c r="Q4" s="345"/>
      <c r="R4" s="345"/>
      <c r="S4" s="345"/>
      <c r="T4" s="345"/>
      <c r="U4" s="345"/>
      <c r="V4" s="345"/>
      <c r="W4" s="345"/>
      <c r="X4" s="345"/>
      <c r="Y4" s="345"/>
    </row>
    <row r="5" spans="1:16381">
      <c r="A5" s="546" t="s">
        <v>4</v>
      </c>
      <c r="B5" s="546" t="s">
        <v>3</v>
      </c>
      <c r="C5" s="546" t="s">
        <v>1</v>
      </c>
      <c r="D5" s="546" t="s">
        <v>2</v>
      </c>
      <c r="E5" s="546" t="s">
        <v>0</v>
      </c>
      <c r="F5" s="679" t="s">
        <v>27</v>
      </c>
      <c r="G5" s="679"/>
      <c r="H5" s="679"/>
      <c r="I5" s="679"/>
      <c r="J5" s="679"/>
      <c r="K5" s="679"/>
      <c r="L5" s="677" t="s">
        <v>58</v>
      </c>
      <c r="M5" s="683" t="s">
        <v>235</v>
      </c>
      <c r="N5" s="683" t="s">
        <v>244</v>
      </c>
      <c r="O5" s="676" t="s">
        <v>266</v>
      </c>
      <c r="P5" s="676"/>
      <c r="Q5" s="676"/>
      <c r="R5" s="676"/>
      <c r="S5" s="677" t="s">
        <v>239</v>
      </c>
      <c r="T5" s="674" t="s">
        <v>240</v>
      </c>
      <c r="U5" s="674" t="s">
        <v>241</v>
      </c>
      <c r="V5" s="674" t="s">
        <v>242</v>
      </c>
      <c r="W5" s="674" t="s">
        <v>187</v>
      </c>
      <c r="X5" s="674" t="s">
        <v>252</v>
      </c>
      <c r="Y5" s="680" t="s">
        <v>187</v>
      </c>
    </row>
    <row r="6" spans="1:16381">
      <c r="A6" s="546"/>
      <c r="B6" s="546"/>
      <c r="C6" s="546"/>
      <c r="D6" s="546"/>
      <c r="E6" s="546"/>
      <c r="F6" s="546" t="s">
        <v>32</v>
      </c>
      <c r="G6" s="546" t="s">
        <v>28</v>
      </c>
      <c r="H6" s="546"/>
      <c r="I6" s="546"/>
      <c r="J6" s="546"/>
      <c r="K6" s="546" t="s">
        <v>30</v>
      </c>
      <c r="L6" s="677"/>
      <c r="M6" s="683"/>
      <c r="N6" s="683"/>
      <c r="O6" s="676"/>
      <c r="P6" s="676"/>
      <c r="Q6" s="676"/>
      <c r="R6" s="676"/>
      <c r="S6" s="677"/>
      <c r="T6" s="674"/>
      <c r="U6" s="674"/>
      <c r="V6" s="674"/>
      <c r="W6" s="674"/>
      <c r="X6" s="674"/>
      <c r="Y6" s="681"/>
    </row>
    <row r="7" spans="1:16381">
      <c r="A7" s="546"/>
      <c r="B7" s="546"/>
      <c r="C7" s="546"/>
      <c r="D7" s="546"/>
      <c r="E7" s="546"/>
      <c r="F7" s="546"/>
      <c r="G7" s="546" t="s">
        <v>13</v>
      </c>
      <c r="H7" s="546" t="s">
        <v>20</v>
      </c>
      <c r="I7" s="546" t="s">
        <v>53</v>
      </c>
      <c r="J7" s="546" t="s">
        <v>31</v>
      </c>
      <c r="K7" s="546"/>
      <c r="L7" s="677"/>
      <c r="M7" s="683"/>
      <c r="N7" s="683"/>
      <c r="O7" s="675" t="s">
        <v>265</v>
      </c>
      <c r="P7" s="676" t="s">
        <v>264</v>
      </c>
      <c r="Q7" s="677" t="s">
        <v>263</v>
      </c>
      <c r="R7" s="677" t="s">
        <v>262</v>
      </c>
      <c r="S7" s="677"/>
      <c r="T7" s="674"/>
      <c r="U7" s="674"/>
      <c r="V7" s="674"/>
      <c r="W7" s="674"/>
      <c r="X7" s="674"/>
      <c r="Y7" s="681"/>
    </row>
    <row r="8" spans="1:16381" s="8" customFormat="1">
      <c r="A8" s="546"/>
      <c r="B8" s="546"/>
      <c r="C8" s="546"/>
      <c r="D8" s="546"/>
      <c r="E8" s="546"/>
      <c r="F8" s="546"/>
      <c r="G8" s="546"/>
      <c r="H8" s="546"/>
      <c r="I8" s="546"/>
      <c r="J8" s="546"/>
      <c r="K8" s="546"/>
      <c r="L8" s="677"/>
      <c r="M8" s="683"/>
      <c r="N8" s="683"/>
      <c r="O8" s="675"/>
      <c r="P8" s="676"/>
      <c r="Q8" s="677"/>
      <c r="R8" s="677"/>
      <c r="S8" s="677"/>
      <c r="T8" s="674"/>
      <c r="U8" s="674"/>
      <c r="V8" s="674"/>
      <c r="W8" s="674"/>
      <c r="X8" s="674"/>
      <c r="Y8" s="682"/>
    </row>
    <row r="9" spans="1:16381" s="135" customFormat="1">
      <c r="A9" s="92" t="s">
        <v>59</v>
      </c>
      <c r="B9" s="299" t="s">
        <v>60</v>
      </c>
      <c r="C9" s="299"/>
      <c r="D9" s="299"/>
      <c r="E9" s="299"/>
      <c r="F9" s="299"/>
      <c r="G9" s="299"/>
      <c r="H9" s="299"/>
      <c r="I9" s="299"/>
      <c r="J9" s="299"/>
      <c r="K9" s="299"/>
      <c r="L9" s="299"/>
      <c r="M9" s="115"/>
      <c r="N9" s="115"/>
      <c r="O9" s="363"/>
      <c r="P9" s="300"/>
      <c r="Q9" s="300"/>
      <c r="R9" s="300"/>
      <c r="S9" s="300"/>
      <c r="T9" s="301"/>
      <c r="U9" s="301"/>
      <c r="V9" s="301"/>
      <c r="W9" s="115"/>
      <c r="X9" s="301"/>
      <c r="Y9" s="177"/>
    </row>
    <row r="10" spans="1:16381" s="135" customFormat="1" ht="31.2">
      <c r="A10" s="29">
        <v>1</v>
      </c>
      <c r="B10" s="35" t="s">
        <v>170</v>
      </c>
      <c r="C10" s="29">
        <v>28</v>
      </c>
      <c r="D10" s="29">
        <v>98</v>
      </c>
      <c r="E10" s="25">
        <v>0.5</v>
      </c>
      <c r="F10" s="25">
        <v>0.5</v>
      </c>
      <c r="G10" s="25"/>
      <c r="H10" s="25"/>
      <c r="I10" s="25"/>
      <c r="J10" s="185"/>
      <c r="K10" s="185"/>
      <c r="L10" s="185"/>
      <c r="M10" s="185"/>
      <c r="N10" s="185"/>
      <c r="O10" s="365">
        <v>105000</v>
      </c>
      <c r="P10" s="25"/>
      <c r="Q10" s="25"/>
      <c r="R10" s="25"/>
      <c r="S10" s="184">
        <f>+O10+P10+Q10+R10</f>
        <v>105000</v>
      </c>
      <c r="T10" s="25" t="s">
        <v>249</v>
      </c>
      <c r="U10" s="28"/>
      <c r="V10" s="28"/>
      <c r="W10" s="49" t="s">
        <v>250</v>
      </c>
      <c r="X10" s="27"/>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c r="BPW10" s="14"/>
      <c r="BPX10" s="14"/>
      <c r="BPY10" s="14"/>
      <c r="BPZ10" s="14"/>
      <c r="BQA10" s="14"/>
      <c r="BQB10" s="14"/>
      <c r="BQC10" s="14"/>
      <c r="BQD10" s="14"/>
      <c r="BQE10" s="14"/>
      <c r="BQF10" s="14"/>
      <c r="BQG10" s="14"/>
      <c r="BQH10" s="14"/>
      <c r="BQI10" s="14"/>
      <c r="BQJ10" s="14"/>
      <c r="BQK10" s="14"/>
      <c r="BQL10" s="14"/>
      <c r="BQM10" s="14"/>
      <c r="BQN10" s="14"/>
      <c r="BQO10" s="14"/>
      <c r="BQP10" s="14"/>
      <c r="BQQ10" s="14"/>
      <c r="BQR10" s="14"/>
      <c r="BQS10" s="14"/>
      <c r="BQT10" s="14"/>
      <c r="BQU10" s="14"/>
      <c r="BQV10" s="14"/>
      <c r="BQW10" s="14"/>
      <c r="BQX10" s="14"/>
      <c r="BQY10" s="14"/>
      <c r="BQZ10" s="14"/>
      <c r="BRA10" s="14"/>
      <c r="BRB10" s="14"/>
      <c r="BRC10" s="14"/>
      <c r="BRD10" s="14"/>
      <c r="BRE10" s="14"/>
      <c r="BRF10" s="14"/>
      <c r="BRG10" s="14"/>
      <c r="BRH10" s="14"/>
      <c r="BRI10" s="14"/>
      <c r="BRJ10" s="14"/>
      <c r="BRK10" s="14"/>
      <c r="BRL10" s="14"/>
      <c r="BRM10" s="14"/>
      <c r="BRN10" s="14"/>
      <c r="BRO10" s="14"/>
      <c r="BRP10" s="14"/>
      <c r="BRQ10" s="14"/>
      <c r="BRR10" s="14"/>
      <c r="BRS10" s="14"/>
      <c r="BRT10" s="14"/>
      <c r="BRU10" s="14"/>
      <c r="BRV10" s="14"/>
      <c r="BRW10" s="14"/>
      <c r="BRX10" s="14"/>
      <c r="BRY10" s="14"/>
      <c r="BRZ10" s="14"/>
      <c r="BSA10" s="14"/>
      <c r="BSB10" s="14"/>
      <c r="BSC10" s="14"/>
      <c r="BSD10" s="14"/>
      <c r="BSE10" s="14"/>
      <c r="BSF10" s="14"/>
      <c r="BSG10" s="14"/>
      <c r="BSH10" s="14"/>
      <c r="BSI10" s="14"/>
      <c r="BSJ10" s="14"/>
      <c r="BSK10" s="14"/>
      <c r="BSL10" s="14"/>
      <c r="BSM10" s="14"/>
      <c r="BSN10" s="14"/>
      <c r="BSO10" s="14"/>
      <c r="BSP10" s="14"/>
      <c r="BSQ10" s="14"/>
      <c r="BSR10" s="14"/>
      <c r="BSS10" s="14"/>
      <c r="BST10" s="14"/>
      <c r="BSU10" s="14"/>
      <c r="BSV10" s="14"/>
      <c r="BSW10" s="14"/>
      <c r="BSX10" s="14"/>
      <c r="BSY10" s="14"/>
      <c r="BSZ10" s="14"/>
      <c r="BTA10" s="14"/>
      <c r="BTB10" s="14"/>
      <c r="BTC10" s="14"/>
      <c r="BTD10" s="14"/>
      <c r="BTE10" s="14"/>
      <c r="BTF10" s="14"/>
      <c r="BTG10" s="14"/>
      <c r="BTH10" s="14"/>
      <c r="BTI10" s="14"/>
      <c r="BTJ10" s="14"/>
      <c r="BTK10" s="14"/>
      <c r="BTL10" s="14"/>
      <c r="BTM10" s="14"/>
      <c r="BTN10" s="14"/>
      <c r="BTO10" s="14"/>
      <c r="BTP10" s="14"/>
      <c r="BTQ10" s="14"/>
      <c r="BTR10" s="14"/>
      <c r="BTS10" s="14"/>
      <c r="BTT10" s="14"/>
      <c r="BTU10" s="14"/>
      <c r="BTV10" s="14"/>
      <c r="BTW10" s="14"/>
      <c r="BTX10" s="14"/>
      <c r="BTY10" s="14"/>
      <c r="BTZ10" s="14"/>
      <c r="BUA10" s="14"/>
      <c r="BUB10" s="14"/>
      <c r="BUC10" s="14"/>
      <c r="BUD10" s="14"/>
      <c r="BUE10" s="14"/>
      <c r="BUF10" s="14"/>
      <c r="BUG10" s="14"/>
      <c r="BUH10" s="14"/>
      <c r="BUI10" s="14"/>
      <c r="BUJ10" s="14"/>
      <c r="BUK10" s="14"/>
      <c r="BUL10" s="14"/>
      <c r="BUM10" s="14"/>
      <c r="BUN10" s="14"/>
      <c r="BUO10" s="14"/>
      <c r="BUP10" s="14"/>
      <c r="BUQ10" s="14"/>
      <c r="BUR10" s="14"/>
      <c r="BUS10" s="14"/>
      <c r="BUT10" s="14"/>
      <c r="BUU10" s="14"/>
      <c r="BUV10" s="14"/>
      <c r="BUW10" s="14"/>
      <c r="BUX10" s="14"/>
      <c r="BUY10" s="14"/>
      <c r="BUZ10" s="14"/>
      <c r="BVA10" s="14"/>
      <c r="BVB10" s="14"/>
      <c r="BVC10" s="14"/>
      <c r="BVD10" s="14"/>
      <c r="BVE10" s="14"/>
      <c r="BVF10" s="14"/>
      <c r="BVG10" s="14"/>
      <c r="BVH10" s="14"/>
      <c r="BVI10" s="14"/>
      <c r="BVJ10" s="14"/>
      <c r="BVK10" s="14"/>
      <c r="BVL10" s="14"/>
      <c r="BVM10" s="14"/>
      <c r="BVN10" s="14"/>
      <c r="BVO10" s="14"/>
      <c r="BVP10" s="14"/>
      <c r="BVQ10" s="14"/>
      <c r="BVR10" s="14"/>
      <c r="BVS10" s="14"/>
      <c r="BVT10" s="14"/>
      <c r="BVU10" s="14"/>
      <c r="BVV10" s="14"/>
      <c r="BVW10" s="14"/>
      <c r="BVX10" s="14"/>
      <c r="BVY10" s="14"/>
      <c r="BVZ10" s="14"/>
      <c r="BWA10" s="14"/>
      <c r="BWB10" s="14"/>
      <c r="BWC10" s="14"/>
      <c r="BWD10" s="14"/>
      <c r="BWE10" s="14"/>
      <c r="BWF10" s="14"/>
      <c r="BWG10" s="14"/>
      <c r="BWH10" s="14"/>
      <c r="BWI10" s="14"/>
      <c r="BWJ10" s="14"/>
      <c r="BWK10" s="14"/>
      <c r="BWL10" s="14"/>
      <c r="BWM10" s="14"/>
      <c r="BWN10" s="14"/>
      <c r="BWO10" s="14"/>
      <c r="BWP10" s="14"/>
      <c r="BWQ10" s="14"/>
      <c r="BWR10" s="14"/>
      <c r="BWS10" s="14"/>
      <c r="BWT10" s="14"/>
      <c r="BWU10" s="14"/>
      <c r="BWV10" s="14"/>
      <c r="BWW10" s="14"/>
      <c r="BWX10" s="14"/>
      <c r="BWY10" s="14"/>
      <c r="BWZ10" s="14"/>
      <c r="BXA10" s="14"/>
      <c r="BXB10" s="14"/>
      <c r="BXC10" s="14"/>
      <c r="BXD10" s="14"/>
      <c r="BXE10" s="14"/>
      <c r="BXF10" s="14"/>
      <c r="BXG10" s="14"/>
      <c r="BXH10" s="14"/>
      <c r="BXI10" s="14"/>
      <c r="BXJ10" s="14"/>
      <c r="BXK10" s="14"/>
      <c r="BXL10" s="14"/>
      <c r="BXM10" s="14"/>
      <c r="BXN10" s="14"/>
      <c r="BXO10" s="14"/>
      <c r="BXP10" s="14"/>
      <c r="BXQ10" s="14"/>
      <c r="BXR10" s="14"/>
      <c r="BXS10" s="14"/>
      <c r="BXT10" s="14"/>
      <c r="BXU10" s="14"/>
      <c r="BXV10" s="14"/>
      <c r="BXW10" s="14"/>
      <c r="BXX10" s="14"/>
      <c r="BXY10" s="14"/>
      <c r="BXZ10" s="14"/>
      <c r="BYA10" s="14"/>
      <c r="BYB10" s="14"/>
      <c r="BYC10" s="14"/>
      <c r="BYD10" s="14"/>
      <c r="BYE10" s="14"/>
      <c r="BYF10" s="14"/>
      <c r="BYG10" s="14"/>
      <c r="BYH10" s="14"/>
      <c r="BYI10" s="14"/>
      <c r="BYJ10" s="14"/>
      <c r="BYK10" s="14"/>
      <c r="BYL10" s="14"/>
      <c r="BYM10" s="14"/>
      <c r="BYN10" s="14"/>
      <c r="BYO10" s="14"/>
      <c r="BYP10" s="14"/>
      <c r="BYQ10" s="14"/>
      <c r="BYR10" s="14"/>
      <c r="BYS10" s="14"/>
      <c r="BYT10" s="14"/>
      <c r="BYU10" s="14"/>
      <c r="BYV10" s="14"/>
      <c r="BYW10" s="14"/>
      <c r="BYX10" s="14"/>
      <c r="BYY10" s="14"/>
      <c r="BYZ10" s="14"/>
      <c r="BZA10" s="14"/>
      <c r="BZB10" s="14"/>
      <c r="BZC10" s="14"/>
      <c r="BZD10" s="14"/>
      <c r="BZE10" s="14"/>
      <c r="BZF10" s="14"/>
      <c r="BZG10" s="14"/>
      <c r="BZH10" s="14"/>
      <c r="BZI10" s="14"/>
      <c r="BZJ10" s="14"/>
      <c r="BZK10" s="14"/>
      <c r="BZL10" s="14"/>
      <c r="BZM10" s="14"/>
      <c r="BZN10" s="14"/>
      <c r="BZO10" s="14"/>
      <c r="BZP10" s="14"/>
      <c r="BZQ10" s="14"/>
      <c r="BZR10" s="14"/>
      <c r="BZS10" s="14"/>
      <c r="BZT10" s="14"/>
      <c r="BZU10" s="14"/>
      <c r="BZV10" s="14"/>
      <c r="BZW10" s="14"/>
      <c r="BZX10" s="14"/>
      <c r="BZY10" s="14"/>
      <c r="BZZ10" s="14"/>
      <c r="CAA10" s="14"/>
      <c r="CAB10" s="14"/>
      <c r="CAC10" s="14"/>
      <c r="CAD10" s="14"/>
      <c r="CAE10" s="14"/>
      <c r="CAF10" s="14"/>
      <c r="CAG10" s="14"/>
      <c r="CAH10" s="14"/>
      <c r="CAI10" s="14"/>
      <c r="CAJ10" s="14"/>
      <c r="CAK10" s="14"/>
      <c r="CAL10" s="14"/>
      <c r="CAM10" s="14"/>
      <c r="CAN10" s="14"/>
      <c r="CAO10" s="14"/>
      <c r="CAP10" s="14"/>
      <c r="CAQ10" s="14"/>
      <c r="CAR10" s="14"/>
      <c r="CAS10" s="14"/>
      <c r="CAT10" s="14"/>
      <c r="CAU10" s="14"/>
      <c r="CAV10" s="14"/>
      <c r="CAW10" s="14"/>
      <c r="CAX10" s="14"/>
      <c r="CAY10" s="14"/>
      <c r="CAZ10" s="14"/>
      <c r="CBA10" s="14"/>
      <c r="CBB10" s="14"/>
      <c r="CBC10" s="14"/>
      <c r="CBD10" s="14"/>
      <c r="CBE10" s="14"/>
      <c r="CBF10" s="14"/>
      <c r="CBG10" s="14"/>
      <c r="CBH10" s="14"/>
      <c r="CBI10" s="14"/>
      <c r="CBJ10" s="14"/>
      <c r="CBK10" s="14"/>
      <c r="CBL10" s="14"/>
      <c r="CBM10" s="14"/>
      <c r="CBN10" s="14"/>
      <c r="CBO10" s="14"/>
      <c r="CBP10" s="14"/>
      <c r="CBQ10" s="14"/>
      <c r="CBR10" s="14"/>
      <c r="CBS10" s="14"/>
      <c r="CBT10" s="14"/>
      <c r="CBU10" s="14"/>
      <c r="CBV10" s="14"/>
      <c r="CBW10" s="14"/>
      <c r="CBX10" s="14"/>
      <c r="CBY10" s="14"/>
      <c r="CBZ10" s="14"/>
      <c r="CCA10" s="14"/>
      <c r="CCB10" s="14"/>
      <c r="CCC10" s="14"/>
      <c r="CCD10" s="14"/>
      <c r="CCE10" s="14"/>
      <c r="CCF10" s="14"/>
      <c r="CCG10" s="14"/>
      <c r="CCH10" s="14"/>
      <c r="CCI10" s="14"/>
      <c r="CCJ10" s="14"/>
      <c r="CCK10" s="14"/>
      <c r="CCL10" s="14"/>
      <c r="CCM10" s="14"/>
      <c r="CCN10" s="14"/>
      <c r="CCO10" s="14"/>
      <c r="CCP10" s="14"/>
      <c r="CCQ10" s="14"/>
      <c r="CCR10" s="14"/>
      <c r="CCS10" s="14"/>
      <c r="CCT10" s="14"/>
      <c r="CCU10" s="14"/>
      <c r="CCV10" s="14"/>
      <c r="CCW10" s="14"/>
      <c r="CCX10" s="14"/>
      <c r="CCY10" s="14"/>
      <c r="CCZ10" s="14"/>
      <c r="CDA10" s="14"/>
      <c r="CDB10" s="14"/>
      <c r="CDC10" s="14"/>
      <c r="CDD10" s="14"/>
      <c r="CDE10" s="14"/>
      <c r="CDF10" s="14"/>
      <c r="CDG10" s="14"/>
      <c r="CDH10" s="14"/>
      <c r="CDI10" s="14"/>
      <c r="CDJ10" s="14"/>
      <c r="CDK10" s="14"/>
      <c r="CDL10" s="14"/>
      <c r="CDM10" s="14"/>
      <c r="CDN10" s="14"/>
      <c r="CDO10" s="14"/>
      <c r="CDP10" s="14"/>
      <c r="CDQ10" s="14"/>
      <c r="CDR10" s="14"/>
      <c r="CDS10" s="14"/>
      <c r="CDT10" s="14"/>
      <c r="CDU10" s="14"/>
      <c r="CDV10" s="14"/>
      <c r="CDW10" s="14"/>
      <c r="CDX10" s="14"/>
      <c r="CDY10" s="14"/>
      <c r="CDZ10" s="14"/>
      <c r="CEA10" s="14"/>
      <c r="CEB10" s="14"/>
      <c r="CEC10" s="14"/>
      <c r="CED10" s="14"/>
      <c r="CEE10" s="14"/>
      <c r="CEF10" s="14"/>
      <c r="CEG10" s="14"/>
      <c r="CEH10" s="14"/>
      <c r="CEI10" s="14"/>
      <c r="CEJ10" s="14"/>
      <c r="CEK10" s="14"/>
      <c r="CEL10" s="14"/>
      <c r="CEM10" s="14"/>
      <c r="CEN10" s="14"/>
      <c r="CEO10" s="14"/>
      <c r="CEP10" s="14"/>
      <c r="CEQ10" s="14"/>
      <c r="CER10" s="14"/>
      <c r="CES10" s="14"/>
      <c r="CET10" s="14"/>
      <c r="CEU10" s="14"/>
      <c r="CEV10" s="14"/>
      <c r="CEW10" s="14"/>
      <c r="CEX10" s="14"/>
      <c r="CEY10" s="14"/>
      <c r="CEZ10" s="14"/>
      <c r="CFA10" s="14"/>
      <c r="CFB10" s="14"/>
      <c r="CFC10" s="14"/>
      <c r="CFD10" s="14"/>
      <c r="CFE10" s="14"/>
      <c r="CFF10" s="14"/>
      <c r="CFG10" s="14"/>
      <c r="CFH10" s="14"/>
      <c r="CFI10" s="14"/>
      <c r="CFJ10" s="14"/>
      <c r="CFK10" s="14"/>
      <c r="CFL10" s="14"/>
      <c r="CFM10" s="14"/>
      <c r="CFN10" s="14"/>
      <c r="CFO10" s="14"/>
      <c r="CFP10" s="14"/>
      <c r="CFQ10" s="14"/>
      <c r="CFR10" s="14"/>
      <c r="CFS10" s="14"/>
      <c r="CFT10" s="14"/>
      <c r="CFU10" s="14"/>
      <c r="CFV10" s="14"/>
      <c r="CFW10" s="14"/>
      <c r="CFX10" s="14"/>
      <c r="CFY10" s="14"/>
      <c r="CFZ10" s="14"/>
      <c r="CGA10" s="14"/>
      <c r="CGB10" s="14"/>
      <c r="CGC10" s="14"/>
      <c r="CGD10" s="14"/>
      <c r="CGE10" s="14"/>
      <c r="CGF10" s="14"/>
      <c r="CGG10" s="14"/>
      <c r="CGH10" s="14"/>
      <c r="CGI10" s="14"/>
      <c r="CGJ10" s="14"/>
      <c r="CGK10" s="14"/>
      <c r="CGL10" s="14"/>
      <c r="CGM10" s="14"/>
      <c r="CGN10" s="14"/>
      <c r="CGO10" s="14"/>
      <c r="CGP10" s="14"/>
      <c r="CGQ10" s="14"/>
      <c r="CGR10" s="14"/>
      <c r="CGS10" s="14"/>
      <c r="CGT10" s="14"/>
      <c r="CGU10" s="14"/>
      <c r="CGV10" s="14"/>
      <c r="CGW10" s="14"/>
      <c r="CGX10" s="14"/>
      <c r="CGY10" s="14"/>
      <c r="CGZ10" s="14"/>
      <c r="CHA10" s="14"/>
      <c r="CHB10" s="14"/>
      <c r="CHC10" s="14"/>
      <c r="CHD10" s="14"/>
      <c r="CHE10" s="14"/>
      <c r="CHF10" s="14"/>
      <c r="CHG10" s="14"/>
      <c r="CHH10" s="14"/>
      <c r="CHI10" s="14"/>
      <c r="CHJ10" s="14"/>
      <c r="CHK10" s="14"/>
      <c r="CHL10" s="14"/>
      <c r="CHM10" s="14"/>
      <c r="CHN10" s="14"/>
      <c r="CHO10" s="14"/>
      <c r="CHP10" s="14"/>
      <c r="CHQ10" s="14"/>
      <c r="CHR10" s="14"/>
      <c r="CHS10" s="14"/>
      <c r="CHT10" s="14"/>
      <c r="CHU10" s="14"/>
      <c r="CHV10" s="14"/>
      <c r="CHW10" s="14"/>
      <c r="CHX10" s="14"/>
      <c r="CHY10" s="14"/>
      <c r="CHZ10" s="14"/>
      <c r="CIA10" s="14"/>
      <c r="CIB10" s="14"/>
      <c r="CIC10" s="14"/>
      <c r="CID10" s="14"/>
      <c r="CIE10" s="14"/>
      <c r="CIF10" s="14"/>
      <c r="CIG10" s="14"/>
      <c r="CIH10" s="14"/>
      <c r="CII10" s="14"/>
      <c r="CIJ10" s="14"/>
      <c r="CIK10" s="14"/>
      <c r="CIL10" s="14"/>
      <c r="CIM10" s="14"/>
      <c r="CIN10" s="14"/>
      <c r="CIO10" s="14"/>
      <c r="CIP10" s="14"/>
      <c r="CIQ10" s="14"/>
      <c r="CIR10" s="14"/>
      <c r="CIS10" s="14"/>
      <c r="CIT10" s="14"/>
      <c r="CIU10" s="14"/>
      <c r="CIV10" s="14"/>
      <c r="CIW10" s="14"/>
      <c r="CIX10" s="14"/>
      <c r="CIY10" s="14"/>
      <c r="CIZ10" s="14"/>
      <c r="CJA10" s="14"/>
      <c r="CJB10" s="14"/>
      <c r="CJC10" s="14"/>
      <c r="CJD10" s="14"/>
      <c r="CJE10" s="14"/>
      <c r="CJF10" s="14"/>
      <c r="CJG10" s="14"/>
      <c r="CJH10" s="14"/>
      <c r="CJI10" s="14"/>
      <c r="CJJ10" s="14"/>
      <c r="CJK10" s="14"/>
      <c r="CJL10" s="14"/>
      <c r="CJM10" s="14"/>
      <c r="CJN10" s="14"/>
      <c r="CJO10" s="14"/>
      <c r="CJP10" s="14"/>
      <c r="CJQ10" s="14"/>
      <c r="CJR10" s="14"/>
      <c r="CJS10" s="14"/>
      <c r="CJT10" s="14"/>
      <c r="CJU10" s="14"/>
      <c r="CJV10" s="14"/>
      <c r="CJW10" s="14"/>
      <c r="CJX10" s="14"/>
      <c r="CJY10" s="14"/>
      <c r="CJZ10" s="14"/>
      <c r="CKA10" s="14"/>
      <c r="CKB10" s="14"/>
      <c r="CKC10" s="14"/>
      <c r="CKD10" s="14"/>
      <c r="CKE10" s="14"/>
      <c r="CKF10" s="14"/>
      <c r="CKG10" s="14"/>
      <c r="CKH10" s="14"/>
      <c r="CKI10" s="14"/>
      <c r="CKJ10" s="14"/>
      <c r="CKK10" s="14"/>
      <c r="CKL10" s="14"/>
      <c r="CKM10" s="14"/>
      <c r="CKN10" s="14"/>
      <c r="CKO10" s="14"/>
      <c r="CKP10" s="14"/>
      <c r="CKQ10" s="14"/>
      <c r="CKR10" s="14"/>
      <c r="CKS10" s="14"/>
      <c r="CKT10" s="14"/>
      <c r="CKU10" s="14"/>
      <c r="CKV10" s="14"/>
      <c r="CKW10" s="14"/>
      <c r="CKX10" s="14"/>
      <c r="CKY10" s="14"/>
      <c r="CKZ10" s="14"/>
      <c r="CLA10" s="14"/>
      <c r="CLB10" s="14"/>
      <c r="CLC10" s="14"/>
      <c r="CLD10" s="14"/>
      <c r="CLE10" s="14"/>
      <c r="CLF10" s="14"/>
      <c r="CLG10" s="14"/>
      <c r="CLH10" s="14"/>
      <c r="CLI10" s="14"/>
      <c r="CLJ10" s="14"/>
      <c r="CLK10" s="14"/>
      <c r="CLL10" s="14"/>
      <c r="CLM10" s="14"/>
      <c r="CLN10" s="14"/>
      <c r="CLO10" s="14"/>
      <c r="CLP10" s="14"/>
      <c r="CLQ10" s="14"/>
      <c r="CLR10" s="14"/>
      <c r="CLS10" s="14"/>
      <c r="CLT10" s="14"/>
      <c r="CLU10" s="14"/>
      <c r="CLV10" s="14"/>
      <c r="CLW10" s="14"/>
      <c r="CLX10" s="14"/>
      <c r="CLY10" s="14"/>
      <c r="CLZ10" s="14"/>
      <c r="CMA10" s="14"/>
      <c r="CMB10" s="14"/>
      <c r="CMC10" s="14"/>
      <c r="CMD10" s="14"/>
      <c r="CME10" s="14"/>
      <c r="CMF10" s="14"/>
      <c r="CMG10" s="14"/>
      <c r="CMH10" s="14"/>
      <c r="CMI10" s="14"/>
      <c r="CMJ10" s="14"/>
      <c r="CMK10" s="14"/>
      <c r="CML10" s="14"/>
      <c r="CMM10" s="14"/>
      <c r="CMN10" s="14"/>
      <c r="CMO10" s="14"/>
      <c r="CMP10" s="14"/>
      <c r="CMQ10" s="14"/>
      <c r="CMR10" s="14"/>
      <c r="CMS10" s="14"/>
      <c r="CMT10" s="14"/>
      <c r="CMU10" s="14"/>
      <c r="CMV10" s="14"/>
      <c r="CMW10" s="14"/>
      <c r="CMX10" s="14"/>
      <c r="CMY10" s="14"/>
      <c r="CMZ10" s="14"/>
      <c r="CNA10" s="14"/>
      <c r="CNB10" s="14"/>
      <c r="CNC10" s="14"/>
      <c r="CND10" s="14"/>
      <c r="CNE10" s="14"/>
      <c r="CNF10" s="14"/>
      <c r="CNG10" s="14"/>
      <c r="CNH10" s="14"/>
      <c r="CNI10" s="14"/>
      <c r="CNJ10" s="14"/>
      <c r="CNK10" s="14"/>
      <c r="CNL10" s="14"/>
      <c r="CNM10" s="14"/>
      <c r="CNN10" s="14"/>
      <c r="CNO10" s="14"/>
      <c r="CNP10" s="14"/>
      <c r="CNQ10" s="14"/>
      <c r="CNR10" s="14"/>
      <c r="CNS10" s="14"/>
      <c r="CNT10" s="14"/>
      <c r="CNU10" s="14"/>
      <c r="CNV10" s="14"/>
      <c r="CNW10" s="14"/>
      <c r="CNX10" s="14"/>
      <c r="CNY10" s="14"/>
      <c r="CNZ10" s="14"/>
      <c r="COA10" s="14"/>
      <c r="COB10" s="14"/>
      <c r="COC10" s="14"/>
      <c r="COD10" s="14"/>
      <c r="COE10" s="14"/>
      <c r="COF10" s="14"/>
      <c r="COG10" s="14"/>
      <c r="COH10" s="14"/>
      <c r="COI10" s="14"/>
      <c r="COJ10" s="14"/>
      <c r="COK10" s="14"/>
      <c r="COL10" s="14"/>
      <c r="COM10" s="14"/>
      <c r="CON10" s="14"/>
      <c r="COO10" s="14"/>
      <c r="COP10" s="14"/>
      <c r="COQ10" s="14"/>
      <c r="COR10" s="14"/>
      <c r="COS10" s="14"/>
      <c r="COT10" s="14"/>
      <c r="COU10" s="14"/>
      <c r="COV10" s="14"/>
      <c r="COW10" s="14"/>
      <c r="COX10" s="14"/>
      <c r="COY10" s="14"/>
      <c r="COZ10" s="14"/>
      <c r="CPA10" s="14"/>
      <c r="CPB10" s="14"/>
      <c r="CPC10" s="14"/>
      <c r="CPD10" s="14"/>
      <c r="CPE10" s="14"/>
      <c r="CPF10" s="14"/>
      <c r="CPG10" s="14"/>
      <c r="CPH10" s="14"/>
      <c r="CPI10" s="14"/>
      <c r="CPJ10" s="14"/>
      <c r="CPK10" s="14"/>
      <c r="CPL10" s="14"/>
      <c r="CPM10" s="14"/>
      <c r="CPN10" s="14"/>
      <c r="CPO10" s="14"/>
      <c r="CPP10" s="14"/>
      <c r="CPQ10" s="14"/>
      <c r="CPR10" s="14"/>
      <c r="CPS10" s="14"/>
      <c r="CPT10" s="14"/>
      <c r="CPU10" s="14"/>
      <c r="CPV10" s="14"/>
      <c r="CPW10" s="14"/>
      <c r="CPX10" s="14"/>
      <c r="CPY10" s="14"/>
      <c r="CPZ10" s="14"/>
      <c r="CQA10" s="14"/>
      <c r="CQB10" s="14"/>
      <c r="CQC10" s="14"/>
      <c r="CQD10" s="14"/>
      <c r="CQE10" s="14"/>
      <c r="CQF10" s="14"/>
      <c r="CQG10" s="14"/>
      <c r="CQH10" s="14"/>
      <c r="CQI10" s="14"/>
      <c r="CQJ10" s="14"/>
      <c r="CQK10" s="14"/>
      <c r="CQL10" s="14"/>
      <c r="CQM10" s="14"/>
      <c r="CQN10" s="14"/>
      <c r="CQO10" s="14"/>
      <c r="CQP10" s="14"/>
      <c r="CQQ10" s="14"/>
      <c r="CQR10" s="14"/>
      <c r="CQS10" s="14"/>
      <c r="CQT10" s="14"/>
      <c r="CQU10" s="14"/>
      <c r="CQV10" s="14"/>
      <c r="CQW10" s="14"/>
      <c r="CQX10" s="14"/>
      <c r="CQY10" s="14"/>
      <c r="CQZ10" s="14"/>
      <c r="CRA10" s="14"/>
      <c r="CRB10" s="14"/>
      <c r="CRC10" s="14"/>
      <c r="CRD10" s="14"/>
      <c r="CRE10" s="14"/>
      <c r="CRF10" s="14"/>
      <c r="CRG10" s="14"/>
      <c r="CRH10" s="14"/>
      <c r="CRI10" s="14"/>
      <c r="CRJ10" s="14"/>
      <c r="CRK10" s="14"/>
      <c r="CRL10" s="14"/>
      <c r="CRM10" s="14"/>
      <c r="CRN10" s="14"/>
      <c r="CRO10" s="14"/>
      <c r="CRP10" s="14"/>
      <c r="CRQ10" s="14"/>
      <c r="CRR10" s="14"/>
      <c r="CRS10" s="14"/>
      <c r="CRT10" s="14"/>
      <c r="CRU10" s="14"/>
      <c r="CRV10" s="14"/>
      <c r="CRW10" s="14"/>
      <c r="CRX10" s="14"/>
      <c r="CRY10" s="14"/>
      <c r="CRZ10" s="14"/>
      <c r="CSA10" s="14"/>
      <c r="CSB10" s="14"/>
      <c r="CSC10" s="14"/>
      <c r="CSD10" s="14"/>
      <c r="CSE10" s="14"/>
      <c r="CSF10" s="14"/>
      <c r="CSG10" s="14"/>
      <c r="CSH10" s="14"/>
      <c r="CSI10" s="14"/>
      <c r="CSJ10" s="14"/>
      <c r="CSK10" s="14"/>
      <c r="CSL10" s="14"/>
      <c r="CSM10" s="14"/>
      <c r="CSN10" s="14"/>
      <c r="CSO10" s="14"/>
      <c r="CSP10" s="14"/>
      <c r="CSQ10" s="14"/>
      <c r="CSR10" s="14"/>
      <c r="CSS10" s="14"/>
      <c r="CST10" s="14"/>
      <c r="CSU10" s="14"/>
      <c r="CSV10" s="14"/>
      <c r="CSW10" s="14"/>
      <c r="CSX10" s="14"/>
      <c r="CSY10" s="14"/>
      <c r="CSZ10" s="14"/>
      <c r="CTA10" s="14"/>
      <c r="CTB10" s="14"/>
      <c r="CTC10" s="14"/>
      <c r="CTD10" s="14"/>
      <c r="CTE10" s="14"/>
      <c r="CTF10" s="14"/>
      <c r="CTG10" s="14"/>
      <c r="CTH10" s="14"/>
      <c r="CTI10" s="14"/>
      <c r="CTJ10" s="14"/>
      <c r="CTK10" s="14"/>
      <c r="CTL10" s="14"/>
      <c r="CTM10" s="14"/>
      <c r="CTN10" s="14"/>
      <c r="CTO10" s="14"/>
      <c r="CTP10" s="14"/>
      <c r="CTQ10" s="14"/>
      <c r="CTR10" s="14"/>
      <c r="CTS10" s="14"/>
      <c r="CTT10" s="14"/>
      <c r="CTU10" s="14"/>
      <c r="CTV10" s="14"/>
      <c r="CTW10" s="14"/>
      <c r="CTX10" s="14"/>
      <c r="CTY10" s="14"/>
      <c r="CTZ10" s="14"/>
      <c r="CUA10" s="14"/>
      <c r="CUB10" s="14"/>
      <c r="CUC10" s="14"/>
      <c r="CUD10" s="14"/>
      <c r="CUE10" s="14"/>
      <c r="CUF10" s="14"/>
      <c r="CUG10" s="14"/>
      <c r="CUH10" s="14"/>
      <c r="CUI10" s="14"/>
      <c r="CUJ10" s="14"/>
      <c r="CUK10" s="14"/>
      <c r="CUL10" s="14"/>
      <c r="CUM10" s="14"/>
      <c r="CUN10" s="14"/>
      <c r="CUO10" s="14"/>
      <c r="CUP10" s="14"/>
      <c r="CUQ10" s="14"/>
      <c r="CUR10" s="14"/>
      <c r="CUS10" s="14"/>
      <c r="CUT10" s="14"/>
      <c r="CUU10" s="14"/>
      <c r="CUV10" s="14"/>
      <c r="CUW10" s="14"/>
      <c r="CUX10" s="14"/>
      <c r="CUY10" s="14"/>
      <c r="CUZ10" s="14"/>
      <c r="CVA10" s="14"/>
      <c r="CVB10" s="14"/>
      <c r="CVC10" s="14"/>
      <c r="CVD10" s="14"/>
      <c r="CVE10" s="14"/>
      <c r="CVF10" s="14"/>
      <c r="CVG10" s="14"/>
      <c r="CVH10" s="14"/>
      <c r="CVI10" s="14"/>
      <c r="CVJ10" s="14"/>
      <c r="CVK10" s="14"/>
      <c r="CVL10" s="14"/>
      <c r="CVM10" s="14"/>
      <c r="CVN10" s="14"/>
      <c r="CVO10" s="14"/>
      <c r="CVP10" s="14"/>
      <c r="CVQ10" s="14"/>
      <c r="CVR10" s="14"/>
      <c r="CVS10" s="14"/>
      <c r="CVT10" s="14"/>
      <c r="CVU10" s="14"/>
      <c r="CVV10" s="14"/>
      <c r="CVW10" s="14"/>
      <c r="CVX10" s="14"/>
      <c r="CVY10" s="14"/>
      <c r="CVZ10" s="14"/>
      <c r="CWA10" s="14"/>
      <c r="CWB10" s="14"/>
      <c r="CWC10" s="14"/>
      <c r="CWD10" s="14"/>
      <c r="CWE10" s="14"/>
      <c r="CWF10" s="14"/>
      <c r="CWG10" s="14"/>
      <c r="CWH10" s="14"/>
      <c r="CWI10" s="14"/>
      <c r="CWJ10" s="14"/>
      <c r="CWK10" s="14"/>
      <c r="CWL10" s="14"/>
      <c r="CWM10" s="14"/>
      <c r="CWN10" s="14"/>
      <c r="CWO10" s="14"/>
      <c r="CWP10" s="14"/>
      <c r="CWQ10" s="14"/>
      <c r="CWR10" s="14"/>
      <c r="CWS10" s="14"/>
      <c r="CWT10" s="14"/>
      <c r="CWU10" s="14"/>
      <c r="CWV10" s="14"/>
      <c r="CWW10" s="14"/>
      <c r="CWX10" s="14"/>
      <c r="CWY10" s="14"/>
      <c r="CWZ10" s="14"/>
      <c r="CXA10" s="14"/>
      <c r="CXB10" s="14"/>
      <c r="CXC10" s="14"/>
      <c r="CXD10" s="14"/>
      <c r="CXE10" s="14"/>
      <c r="CXF10" s="14"/>
      <c r="CXG10" s="14"/>
      <c r="CXH10" s="14"/>
      <c r="CXI10" s="14"/>
      <c r="CXJ10" s="14"/>
      <c r="CXK10" s="14"/>
      <c r="CXL10" s="14"/>
      <c r="CXM10" s="14"/>
      <c r="CXN10" s="14"/>
      <c r="CXO10" s="14"/>
      <c r="CXP10" s="14"/>
      <c r="CXQ10" s="14"/>
      <c r="CXR10" s="14"/>
      <c r="CXS10" s="14"/>
      <c r="CXT10" s="14"/>
      <c r="CXU10" s="14"/>
      <c r="CXV10" s="14"/>
      <c r="CXW10" s="14"/>
      <c r="CXX10" s="14"/>
      <c r="CXY10" s="14"/>
      <c r="CXZ10" s="14"/>
      <c r="CYA10" s="14"/>
      <c r="CYB10" s="14"/>
      <c r="CYC10" s="14"/>
      <c r="CYD10" s="14"/>
      <c r="CYE10" s="14"/>
      <c r="CYF10" s="14"/>
      <c r="CYG10" s="14"/>
      <c r="CYH10" s="14"/>
      <c r="CYI10" s="14"/>
      <c r="CYJ10" s="14"/>
      <c r="CYK10" s="14"/>
      <c r="CYL10" s="14"/>
      <c r="CYM10" s="14"/>
      <c r="CYN10" s="14"/>
      <c r="CYO10" s="14"/>
      <c r="CYP10" s="14"/>
      <c r="CYQ10" s="14"/>
      <c r="CYR10" s="14"/>
      <c r="CYS10" s="14"/>
      <c r="CYT10" s="14"/>
      <c r="CYU10" s="14"/>
      <c r="CYV10" s="14"/>
      <c r="CYW10" s="14"/>
      <c r="CYX10" s="14"/>
      <c r="CYY10" s="14"/>
      <c r="CYZ10" s="14"/>
      <c r="CZA10" s="14"/>
      <c r="CZB10" s="14"/>
      <c r="CZC10" s="14"/>
      <c r="CZD10" s="14"/>
      <c r="CZE10" s="14"/>
      <c r="CZF10" s="14"/>
      <c r="CZG10" s="14"/>
      <c r="CZH10" s="14"/>
      <c r="CZI10" s="14"/>
      <c r="CZJ10" s="14"/>
      <c r="CZK10" s="14"/>
      <c r="CZL10" s="14"/>
      <c r="CZM10" s="14"/>
      <c r="CZN10" s="14"/>
      <c r="CZO10" s="14"/>
      <c r="CZP10" s="14"/>
      <c r="CZQ10" s="14"/>
      <c r="CZR10" s="14"/>
      <c r="CZS10" s="14"/>
      <c r="CZT10" s="14"/>
      <c r="CZU10" s="14"/>
      <c r="CZV10" s="14"/>
      <c r="CZW10" s="14"/>
      <c r="CZX10" s="14"/>
      <c r="CZY10" s="14"/>
      <c r="CZZ10" s="14"/>
      <c r="DAA10" s="14"/>
      <c r="DAB10" s="14"/>
      <c r="DAC10" s="14"/>
      <c r="DAD10" s="14"/>
      <c r="DAE10" s="14"/>
      <c r="DAF10" s="14"/>
      <c r="DAG10" s="14"/>
      <c r="DAH10" s="14"/>
      <c r="DAI10" s="14"/>
      <c r="DAJ10" s="14"/>
      <c r="DAK10" s="14"/>
      <c r="DAL10" s="14"/>
      <c r="DAM10" s="14"/>
      <c r="DAN10" s="14"/>
      <c r="DAO10" s="14"/>
      <c r="DAP10" s="14"/>
      <c r="DAQ10" s="14"/>
      <c r="DAR10" s="14"/>
      <c r="DAS10" s="14"/>
      <c r="DAT10" s="14"/>
      <c r="DAU10" s="14"/>
      <c r="DAV10" s="14"/>
      <c r="DAW10" s="14"/>
      <c r="DAX10" s="14"/>
      <c r="DAY10" s="14"/>
      <c r="DAZ10" s="14"/>
      <c r="DBA10" s="14"/>
      <c r="DBB10" s="14"/>
      <c r="DBC10" s="14"/>
      <c r="DBD10" s="14"/>
      <c r="DBE10" s="14"/>
      <c r="DBF10" s="14"/>
      <c r="DBG10" s="14"/>
      <c r="DBH10" s="14"/>
      <c r="DBI10" s="14"/>
      <c r="DBJ10" s="14"/>
      <c r="DBK10" s="14"/>
      <c r="DBL10" s="14"/>
      <c r="DBM10" s="14"/>
      <c r="DBN10" s="14"/>
      <c r="DBO10" s="14"/>
      <c r="DBP10" s="14"/>
      <c r="DBQ10" s="14"/>
      <c r="DBR10" s="14"/>
      <c r="DBS10" s="14"/>
      <c r="DBT10" s="14"/>
      <c r="DBU10" s="14"/>
      <c r="DBV10" s="14"/>
      <c r="DBW10" s="14"/>
      <c r="DBX10" s="14"/>
      <c r="DBY10" s="14"/>
      <c r="DBZ10" s="14"/>
      <c r="DCA10" s="14"/>
      <c r="DCB10" s="14"/>
      <c r="DCC10" s="14"/>
      <c r="DCD10" s="14"/>
      <c r="DCE10" s="14"/>
      <c r="DCF10" s="14"/>
      <c r="DCG10" s="14"/>
      <c r="DCH10" s="14"/>
      <c r="DCI10" s="14"/>
      <c r="DCJ10" s="14"/>
      <c r="DCK10" s="14"/>
      <c r="DCL10" s="14"/>
      <c r="DCM10" s="14"/>
      <c r="DCN10" s="14"/>
      <c r="DCO10" s="14"/>
      <c r="DCP10" s="14"/>
      <c r="DCQ10" s="14"/>
      <c r="DCR10" s="14"/>
      <c r="DCS10" s="14"/>
      <c r="DCT10" s="14"/>
      <c r="DCU10" s="14"/>
      <c r="DCV10" s="14"/>
      <c r="DCW10" s="14"/>
      <c r="DCX10" s="14"/>
      <c r="DCY10" s="14"/>
      <c r="DCZ10" s="14"/>
      <c r="DDA10" s="14"/>
      <c r="DDB10" s="14"/>
      <c r="DDC10" s="14"/>
      <c r="DDD10" s="14"/>
      <c r="DDE10" s="14"/>
      <c r="DDF10" s="14"/>
      <c r="DDG10" s="14"/>
      <c r="DDH10" s="14"/>
      <c r="DDI10" s="14"/>
      <c r="DDJ10" s="14"/>
      <c r="DDK10" s="14"/>
      <c r="DDL10" s="14"/>
      <c r="DDM10" s="14"/>
      <c r="DDN10" s="14"/>
      <c r="DDO10" s="14"/>
      <c r="DDP10" s="14"/>
      <c r="DDQ10" s="14"/>
      <c r="DDR10" s="14"/>
      <c r="DDS10" s="14"/>
      <c r="DDT10" s="14"/>
      <c r="DDU10" s="14"/>
      <c r="DDV10" s="14"/>
      <c r="DDW10" s="14"/>
      <c r="DDX10" s="14"/>
      <c r="DDY10" s="14"/>
      <c r="DDZ10" s="14"/>
      <c r="DEA10" s="14"/>
      <c r="DEB10" s="14"/>
      <c r="DEC10" s="14"/>
      <c r="DED10" s="14"/>
      <c r="DEE10" s="14"/>
      <c r="DEF10" s="14"/>
      <c r="DEG10" s="14"/>
      <c r="DEH10" s="14"/>
      <c r="DEI10" s="14"/>
      <c r="DEJ10" s="14"/>
      <c r="DEK10" s="14"/>
      <c r="DEL10" s="14"/>
      <c r="DEM10" s="14"/>
      <c r="DEN10" s="14"/>
      <c r="DEO10" s="14"/>
      <c r="DEP10" s="14"/>
      <c r="DEQ10" s="14"/>
      <c r="DER10" s="14"/>
      <c r="DES10" s="14"/>
      <c r="DET10" s="14"/>
      <c r="DEU10" s="14"/>
      <c r="DEV10" s="14"/>
      <c r="DEW10" s="14"/>
      <c r="DEX10" s="14"/>
      <c r="DEY10" s="14"/>
      <c r="DEZ10" s="14"/>
      <c r="DFA10" s="14"/>
      <c r="DFB10" s="14"/>
      <c r="DFC10" s="14"/>
      <c r="DFD10" s="14"/>
      <c r="DFE10" s="14"/>
      <c r="DFF10" s="14"/>
      <c r="DFG10" s="14"/>
      <c r="DFH10" s="14"/>
      <c r="DFI10" s="14"/>
      <c r="DFJ10" s="14"/>
      <c r="DFK10" s="14"/>
      <c r="DFL10" s="14"/>
      <c r="DFM10" s="14"/>
      <c r="DFN10" s="14"/>
      <c r="DFO10" s="14"/>
      <c r="DFP10" s="14"/>
      <c r="DFQ10" s="14"/>
      <c r="DFR10" s="14"/>
      <c r="DFS10" s="14"/>
      <c r="DFT10" s="14"/>
      <c r="DFU10" s="14"/>
      <c r="DFV10" s="14"/>
      <c r="DFW10" s="14"/>
      <c r="DFX10" s="14"/>
      <c r="DFY10" s="14"/>
      <c r="DFZ10" s="14"/>
      <c r="DGA10" s="14"/>
      <c r="DGB10" s="14"/>
      <c r="DGC10" s="14"/>
      <c r="DGD10" s="14"/>
      <c r="DGE10" s="14"/>
      <c r="DGF10" s="14"/>
      <c r="DGG10" s="14"/>
      <c r="DGH10" s="14"/>
      <c r="DGI10" s="14"/>
      <c r="DGJ10" s="14"/>
      <c r="DGK10" s="14"/>
      <c r="DGL10" s="14"/>
      <c r="DGM10" s="14"/>
      <c r="DGN10" s="14"/>
      <c r="DGO10" s="14"/>
      <c r="DGP10" s="14"/>
      <c r="DGQ10" s="14"/>
      <c r="DGR10" s="14"/>
      <c r="DGS10" s="14"/>
      <c r="DGT10" s="14"/>
      <c r="DGU10" s="14"/>
      <c r="DGV10" s="14"/>
      <c r="DGW10" s="14"/>
      <c r="DGX10" s="14"/>
      <c r="DGY10" s="14"/>
      <c r="DGZ10" s="14"/>
      <c r="DHA10" s="14"/>
      <c r="DHB10" s="14"/>
      <c r="DHC10" s="14"/>
      <c r="DHD10" s="14"/>
      <c r="DHE10" s="14"/>
      <c r="DHF10" s="14"/>
      <c r="DHG10" s="14"/>
      <c r="DHH10" s="14"/>
      <c r="DHI10" s="14"/>
      <c r="DHJ10" s="14"/>
      <c r="DHK10" s="14"/>
      <c r="DHL10" s="14"/>
      <c r="DHM10" s="14"/>
      <c r="DHN10" s="14"/>
      <c r="DHO10" s="14"/>
      <c r="DHP10" s="14"/>
      <c r="DHQ10" s="14"/>
      <c r="DHR10" s="14"/>
      <c r="DHS10" s="14"/>
      <c r="DHT10" s="14"/>
      <c r="DHU10" s="14"/>
      <c r="DHV10" s="14"/>
      <c r="DHW10" s="14"/>
      <c r="DHX10" s="14"/>
      <c r="DHY10" s="14"/>
      <c r="DHZ10" s="14"/>
      <c r="DIA10" s="14"/>
      <c r="DIB10" s="14"/>
      <c r="DIC10" s="14"/>
      <c r="DID10" s="14"/>
      <c r="DIE10" s="14"/>
      <c r="DIF10" s="14"/>
      <c r="DIG10" s="14"/>
      <c r="DIH10" s="14"/>
      <c r="DII10" s="14"/>
      <c r="DIJ10" s="14"/>
      <c r="DIK10" s="14"/>
      <c r="DIL10" s="14"/>
      <c r="DIM10" s="14"/>
      <c r="DIN10" s="14"/>
      <c r="DIO10" s="14"/>
      <c r="DIP10" s="14"/>
      <c r="DIQ10" s="14"/>
      <c r="DIR10" s="14"/>
      <c r="DIS10" s="14"/>
      <c r="DIT10" s="14"/>
      <c r="DIU10" s="14"/>
      <c r="DIV10" s="14"/>
      <c r="DIW10" s="14"/>
      <c r="DIX10" s="14"/>
      <c r="DIY10" s="14"/>
      <c r="DIZ10" s="14"/>
      <c r="DJA10" s="14"/>
      <c r="DJB10" s="14"/>
      <c r="DJC10" s="14"/>
      <c r="DJD10" s="14"/>
      <c r="DJE10" s="14"/>
      <c r="DJF10" s="14"/>
      <c r="DJG10" s="14"/>
      <c r="DJH10" s="14"/>
      <c r="DJI10" s="14"/>
      <c r="DJJ10" s="14"/>
      <c r="DJK10" s="14"/>
      <c r="DJL10" s="14"/>
      <c r="DJM10" s="14"/>
      <c r="DJN10" s="14"/>
      <c r="DJO10" s="14"/>
      <c r="DJP10" s="14"/>
      <c r="DJQ10" s="14"/>
      <c r="DJR10" s="14"/>
      <c r="DJS10" s="14"/>
      <c r="DJT10" s="14"/>
      <c r="DJU10" s="14"/>
      <c r="DJV10" s="14"/>
      <c r="DJW10" s="14"/>
      <c r="DJX10" s="14"/>
      <c r="DJY10" s="14"/>
      <c r="DJZ10" s="14"/>
      <c r="DKA10" s="14"/>
      <c r="DKB10" s="14"/>
      <c r="DKC10" s="14"/>
      <c r="DKD10" s="14"/>
      <c r="DKE10" s="14"/>
      <c r="DKF10" s="14"/>
      <c r="DKG10" s="14"/>
      <c r="DKH10" s="14"/>
      <c r="DKI10" s="14"/>
      <c r="DKJ10" s="14"/>
      <c r="DKK10" s="14"/>
      <c r="DKL10" s="14"/>
      <c r="DKM10" s="14"/>
      <c r="DKN10" s="14"/>
      <c r="DKO10" s="14"/>
      <c r="DKP10" s="14"/>
      <c r="DKQ10" s="14"/>
      <c r="DKR10" s="14"/>
      <c r="DKS10" s="14"/>
      <c r="DKT10" s="14"/>
      <c r="DKU10" s="14"/>
      <c r="DKV10" s="14"/>
      <c r="DKW10" s="14"/>
      <c r="DKX10" s="14"/>
      <c r="DKY10" s="14"/>
      <c r="DKZ10" s="14"/>
      <c r="DLA10" s="14"/>
      <c r="DLB10" s="14"/>
      <c r="DLC10" s="14"/>
      <c r="DLD10" s="14"/>
      <c r="DLE10" s="14"/>
      <c r="DLF10" s="14"/>
      <c r="DLG10" s="14"/>
      <c r="DLH10" s="14"/>
      <c r="DLI10" s="14"/>
      <c r="DLJ10" s="14"/>
      <c r="DLK10" s="14"/>
      <c r="DLL10" s="14"/>
      <c r="DLM10" s="14"/>
      <c r="DLN10" s="14"/>
      <c r="DLO10" s="14"/>
      <c r="DLP10" s="14"/>
      <c r="DLQ10" s="14"/>
      <c r="DLR10" s="14"/>
      <c r="DLS10" s="14"/>
      <c r="DLT10" s="14"/>
      <c r="DLU10" s="14"/>
      <c r="DLV10" s="14"/>
      <c r="DLW10" s="14"/>
      <c r="DLX10" s="14"/>
      <c r="DLY10" s="14"/>
      <c r="DLZ10" s="14"/>
      <c r="DMA10" s="14"/>
      <c r="DMB10" s="14"/>
      <c r="DMC10" s="14"/>
      <c r="DMD10" s="14"/>
      <c r="DME10" s="14"/>
      <c r="DMF10" s="14"/>
      <c r="DMG10" s="14"/>
      <c r="DMH10" s="14"/>
      <c r="DMI10" s="14"/>
      <c r="DMJ10" s="14"/>
      <c r="DMK10" s="14"/>
      <c r="DML10" s="14"/>
      <c r="DMM10" s="14"/>
      <c r="DMN10" s="14"/>
      <c r="DMO10" s="14"/>
      <c r="DMP10" s="14"/>
      <c r="DMQ10" s="14"/>
      <c r="DMR10" s="14"/>
      <c r="DMS10" s="14"/>
      <c r="DMT10" s="14"/>
      <c r="DMU10" s="14"/>
      <c r="DMV10" s="14"/>
      <c r="DMW10" s="14"/>
      <c r="DMX10" s="14"/>
      <c r="DMY10" s="14"/>
      <c r="DMZ10" s="14"/>
      <c r="DNA10" s="14"/>
      <c r="DNB10" s="14"/>
      <c r="DNC10" s="14"/>
      <c r="DND10" s="14"/>
      <c r="DNE10" s="14"/>
      <c r="DNF10" s="14"/>
      <c r="DNG10" s="14"/>
      <c r="DNH10" s="14"/>
      <c r="DNI10" s="14"/>
      <c r="DNJ10" s="14"/>
      <c r="DNK10" s="14"/>
      <c r="DNL10" s="14"/>
      <c r="DNM10" s="14"/>
      <c r="DNN10" s="14"/>
      <c r="DNO10" s="14"/>
      <c r="DNP10" s="14"/>
      <c r="DNQ10" s="14"/>
      <c r="DNR10" s="14"/>
      <c r="DNS10" s="14"/>
      <c r="DNT10" s="14"/>
      <c r="DNU10" s="14"/>
      <c r="DNV10" s="14"/>
      <c r="DNW10" s="14"/>
      <c r="DNX10" s="14"/>
      <c r="DNY10" s="14"/>
      <c r="DNZ10" s="14"/>
      <c r="DOA10" s="14"/>
      <c r="DOB10" s="14"/>
      <c r="DOC10" s="14"/>
      <c r="DOD10" s="14"/>
      <c r="DOE10" s="14"/>
      <c r="DOF10" s="14"/>
      <c r="DOG10" s="14"/>
      <c r="DOH10" s="14"/>
      <c r="DOI10" s="14"/>
      <c r="DOJ10" s="14"/>
      <c r="DOK10" s="14"/>
      <c r="DOL10" s="14"/>
      <c r="DOM10" s="14"/>
      <c r="DON10" s="14"/>
      <c r="DOO10" s="14"/>
      <c r="DOP10" s="14"/>
      <c r="DOQ10" s="14"/>
      <c r="DOR10" s="14"/>
      <c r="DOS10" s="14"/>
      <c r="DOT10" s="14"/>
      <c r="DOU10" s="14"/>
      <c r="DOV10" s="14"/>
      <c r="DOW10" s="14"/>
      <c r="DOX10" s="14"/>
      <c r="DOY10" s="14"/>
      <c r="DOZ10" s="14"/>
      <c r="DPA10" s="14"/>
      <c r="DPB10" s="14"/>
      <c r="DPC10" s="14"/>
      <c r="DPD10" s="14"/>
      <c r="DPE10" s="14"/>
      <c r="DPF10" s="14"/>
      <c r="DPG10" s="14"/>
      <c r="DPH10" s="14"/>
      <c r="DPI10" s="14"/>
      <c r="DPJ10" s="14"/>
      <c r="DPK10" s="14"/>
      <c r="DPL10" s="14"/>
      <c r="DPM10" s="14"/>
      <c r="DPN10" s="14"/>
      <c r="DPO10" s="14"/>
      <c r="DPP10" s="14"/>
      <c r="DPQ10" s="14"/>
      <c r="DPR10" s="14"/>
      <c r="DPS10" s="14"/>
      <c r="DPT10" s="14"/>
      <c r="DPU10" s="14"/>
      <c r="DPV10" s="14"/>
      <c r="DPW10" s="14"/>
      <c r="DPX10" s="14"/>
      <c r="DPY10" s="14"/>
      <c r="DPZ10" s="14"/>
      <c r="DQA10" s="14"/>
      <c r="DQB10" s="14"/>
      <c r="DQC10" s="14"/>
      <c r="DQD10" s="14"/>
      <c r="DQE10" s="14"/>
      <c r="DQF10" s="14"/>
      <c r="DQG10" s="14"/>
      <c r="DQH10" s="14"/>
      <c r="DQI10" s="14"/>
      <c r="DQJ10" s="14"/>
      <c r="DQK10" s="14"/>
      <c r="DQL10" s="14"/>
      <c r="DQM10" s="14"/>
      <c r="DQN10" s="14"/>
      <c r="DQO10" s="14"/>
      <c r="DQP10" s="14"/>
      <c r="DQQ10" s="14"/>
      <c r="DQR10" s="14"/>
      <c r="DQS10" s="14"/>
      <c r="DQT10" s="14"/>
      <c r="DQU10" s="14"/>
      <c r="DQV10" s="14"/>
      <c r="DQW10" s="14"/>
      <c r="DQX10" s="14"/>
      <c r="DQY10" s="14"/>
      <c r="DQZ10" s="14"/>
      <c r="DRA10" s="14"/>
      <c r="DRB10" s="14"/>
      <c r="DRC10" s="14"/>
      <c r="DRD10" s="14"/>
      <c r="DRE10" s="14"/>
      <c r="DRF10" s="14"/>
      <c r="DRG10" s="14"/>
      <c r="DRH10" s="14"/>
      <c r="DRI10" s="14"/>
      <c r="DRJ10" s="14"/>
      <c r="DRK10" s="14"/>
      <c r="DRL10" s="14"/>
      <c r="DRM10" s="14"/>
      <c r="DRN10" s="14"/>
      <c r="DRO10" s="14"/>
      <c r="DRP10" s="14"/>
      <c r="DRQ10" s="14"/>
      <c r="DRR10" s="14"/>
      <c r="DRS10" s="14"/>
      <c r="DRT10" s="14"/>
      <c r="DRU10" s="14"/>
      <c r="DRV10" s="14"/>
      <c r="DRW10" s="14"/>
      <c r="DRX10" s="14"/>
      <c r="DRY10" s="14"/>
      <c r="DRZ10" s="14"/>
      <c r="DSA10" s="14"/>
      <c r="DSB10" s="14"/>
      <c r="DSC10" s="14"/>
      <c r="DSD10" s="14"/>
      <c r="DSE10" s="14"/>
      <c r="DSF10" s="14"/>
      <c r="DSG10" s="14"/>
      <c r="DSH10" s="14"/>
      <c r="DSI10" s="14"/>
      <c r="DSJ10" s="14"/>
      <c r="DSK10" s="14"/>
      <c r="DSL10" s="14"/>
      <c r="DSM10" s="14"/>
      <c r="DSN10" s="14"/>
      <c r="DSO10" s="14"/>
      <c r="DSP10" s="14"/>
      <c r="DSQ10" s="14"/>
      <c r="DSR10" s="14"/>
      <c r="DSS10" s="14"/>
      <c r="DST10" s="14"/>
      <c r="DSU10" s="14"/>
      <c r="DSV10" s="14"/>
      <c r="DSW10" s="14"/>
      <c r="DSX10" s="14"/>
      <c r="DSY10" s="14"/>
      <c r="DSZ10" s="14"/>
      <c r="DTA10" s="14"/>
      <c r="DTB10" s="14"/>
      <c r="DTC10" s="14"/>
      <c r="DTD10" s="14"/>
      <c r="DTE10" s="14"/>
      <c r="DTF10" s="14"/>
      <c r="DTG10" s="14"/>
      <c r="DTH10" s="14"/>
      <c r="DTI10" s="14"/>
      <c r="DTJ10" s="14"/>
      <c r="DTK10" s="14"/>
      <c r="DTL10" s="14"/>
      <c r="DTM10" s="14"/>
      <c r="DTN10" s="14"/>
      <c r="DTO10" s="14"/>
      <c r="DTP10" s="14"/>
      <c r="DTQ10" s="14"/>
      <c r="DTR10" s="14"/>
      <c r="DTS10" s="14"/>
      <c r="DTT10" s="14"/>
      <c r="DTU10" s="14"/>
      <c r="DTV10" s="14"/>
      <c r="DTW10" s="14"/>
      <c r="DTX10" s="14"/>
      <c r="DTY10" s="14"/>
      <c r="DTZ10" s="14"/>
      <c r="DUA10" s="14"/>
      <c r="DUB10" s="14"/>
      <c r="DUC10" s="14"/>
      <c r="DUD10" s="14"/>
      <c r="DUE10" s="14"/>
      <c r="DUF10" s="14"/>
      <c r="DUG10" s="14"/>
      <c r="DUH10" s="14"/>
      <c r="DUI10" s="14"/>
      <c r="DUJ10" s="14"/>
      <c r="DUK10" s="14"/>
      <c r="DUL10" s="14"/>
      <c r="DUM10" s="14"/>
      <c r="DUN10" s="14"/>
      <c r="DUO10" s="14"/>
      <c r="DUP10" s="14"/>
      <c r="DUQ10" s="14"/>
      <c r="DUR10" s="14"/>
      <c r="DUS10" s="14"/>
      <c r="DUT10" s="14"/>
      <c r="DUU10" s="14"/>
      <c r="DUV10" s="14"/>
      <c r="DUW10" s="14"/>
      <c r="DUX10" s="14"/>
      <c r="DUY10" s="14"/>
      <c r="DUZ10" s="14"/>
      <c r="DVA10" s="14"/>
      <c r="DVB10" s="14"/>
      <c r="DVC10" s="14"/>
      <c r="DVD10" s="14"/>
      <c r="DVE10" s="14"/>
      <c r="DVF10" s="14"/>
      <c r="DVG10" s="14"/>
      <c r="DVH10" s="14"/>
      <c r="DVI10" s="14"/>
      <c r="DVJ10" s="14"/>
      <c r="DVK10" s="14"/>
      <c r="DVL10" s="14"/>
      <c r="DVM10" s="14"/>
      <c r="DVN10" s="14"/>
      <c r="DVO10" s="14"/>
      <c r="DVP10" s="14"/>
      <c r="DVQ10" s="14"/>
      <c r="DVR10" s="14"/>
      <c r="DVS10" s="14"/>
      <c r="DVT10" s="14"/>
      <c r="DVU10" s="14"/>
      <c r="DVV10" s="14"/>
      <c r="DVW10" s="14"/>
      <c r="DVX10" s="14"/>
      <c r="DVY10" s="14"/>
      <c r="DVZ10" s="14"/>
      <c r="DWA10" s="14"/>
      <c r="DWB10" s="14"/>
      <c r="DWC10" s="14"/>
      <c r="DWD10" s="14"/>
      <c r="DWE10" s="14"/>
      <c r="DWF10" s="14"/>
      <c r="DWG10" s="14"/>
      <c r="DWH10" s="14"/>
      <c r="DWI10" s="14"/>
      <c r="DWJ10" s="14"/>
      <c r="DWK10" s="14"/>
      <c r="DWL10" s="14"/>
      <c r="DWM10" s="14"/>
      <c r="DWN10" s="14"/>
      <c r="DWO10" s="14"/>
      <c r="DWP10" s="14"/>
      <c r="DWQ10" s="14"/>
      <c r="DWR10" s="14"/>
      <c r="DWS10" s="14"/>
      <c r="DWT10" s="14"/>
      <c r="DWU10" s="14"/>
      <c r="DWV10" s="14"/>
      <c r="DWW10" s="14"/>
      <c r="DWX10" s="14"/>
      <c r="DWY10" s="14"/>
      <c r="DWZ10" s="14"/>
      <c r="DXA10" s="14"/>
      <c r="DXB10" s="14"/>
      <c r="DXC10" s="14"/>
      <c r="DXD10" s="14"/>
      <c r="DXE10" s="14"/>
      <c r="DXF10" s="14"/>
      <c r="DXG10" s="14"/>
      <c r="DXH10" s="14"/>
      <c r="DXI10" s="14"/>
      <c r="DXJ10" s="14"/>
      <c r="DXK10" s="14"/>
      <c r="DXL10" s="14"/>
      <c r="DXM10" s="14"/>
      <c r="DXN10" s="14"/>
      <c r="DXO10" s="14"/>
      <c r="DXP10" s="14"/>
      <c r="DXQ10" s="14"/>
      <c r="DXR10" s="14"/>
      <c r="DXS10" s="14"/>
      <c r="DXT10" s="14"/>
      <c r="DXU10" s="14"/>
      <c r="DXV10" s="14"/>
      <c r="DXW10" s="14"/>
      <c r="DXX10" s="14"/>
      <c r="DXY10" s="14"/>
      <c r="DXZ10" s="14"/>
      <c r="DYA10" s="14"/>
      <c r="DYB10" s="14"/>
      <c r="DYC10" s="14"/>
      <c r="DYD10" s="14"/>
      <c r="DYE10" s="14"/>
      <c r="DYF10" s="14"/>
      <c r="DYG10" s="14"/>
      <c r="DYH10" s="14"/>
      <c r="DYI10" s="14"/>
      <c r="DYJ10" s="14"/>
      <c r="DYK10" s="14"/>
      <c r="DYL10" s="14"/>
      <c r="DYM10" s="14"/>
      <c r="DYN10" s="14"/>
      <c r="DYO10" s="14"/>
      <c r="DYP10" s="14"/>
      <c r="DYQ10" s="14"/>
      <c r="DYR10" s="14"/>
      <c r="DYS10" s="14"/>
      <c r="DYT10" s="14"/>
      <c r="DYU10" s="14"/>
      <c r="DYV10" s="14"/>
      <c r="DYW10" s="14"/>
      <c r="DYX10" s="14"/>
      <c r="DYY10" s="14"/>
      <c r="DYZ10" s="14"/>
      <c r="DZA10" s="14"/>
      <c r="DZB10" s="14"/>
      <c r="DZC10" s="14"/>
      <c r="DZD10" s="14"/>
      <c r="DZE10" s="14"/>
      <c r="DZF10" s="14"/>
      <c r="DZG10" s="14"/>
      <c r="DZH10" s="14"/>
      <c r="DZI10" s="14"/>
      <c r="DZJ10" s="14"/>
      <c r="DZK10" s="14"/>
      <c r="DZL10" s="14"/>
      <c r="DZM10" s="14"/>
      <c r="DZN10" s="14"/>
      <c r="DZO10" s="14"/>
      <c r="DZP10" s="14"/>
      <c r="DZQ10" s="14"/>
      <c r="DZR10" s="14"/>
      <c r="DZS10" s="14"/>
      <c r="DZT10" s="14"/>
      <c r="DZU10" s="14"/>
      <c r="DZV10" s="14"/>
      <c r="DZW10" s="14"/>
      <c r="DZX10" s="14"/>
      <c r="DZY10" s="14"/>
      <c r="DZZ10" s="14"/>
      <c r="EAA10" s="14"/>
      <c r="EAB10" s="14"/>
      <c r="EAC10" s="14"/>
      <c r="EAD10" s="14"/>
      <c r="EAE10" s="14"/>
      <c r="EAF10" s="14"/>
      <c r="EAG10" s="14"/>
      <c r="EAH10" s="14"/>
      <c r="EAI10" s="14"/>
      <c r="EAJ10" s="14"/>
      <c r="EAK10" s="14"/>
      <c r="EAL10" s="14"/>
      <c r="EAM10" s="14"/>
      <c r="EAN10" s="14"/>
      <c r="EAO10" s="14"/>
      <c r="EAP10" s="14"/>
      <c r="EAQ10" s="14"/>
      <c r="EAR10" s="14"/>
      <c r="EAS10" s="14"/>
      <c r="EAT10" s="14"/>
      <c r="EAU10" s="14"/>
      <c r="EAV10" s="14"/>
      <c r="EAW10" s="14"/>
      <c r="EAX10" s="14"/>
      <c r="EAY10" s="14"/>
      <c r="EAZ10" s="14"/>
      <c r="EBA10" s="14"/>
      <c r="EBB10" s="14"/>
      <c r="EBC10" s="14"/>
      <c r="EBD10" s="14"/>
      <c r="EBE10" s="14"/>
      <c r="EBF10" s="14"/>
      <c r="EBG10" s="14"/>
      <c r="EBH10" s="14"/>
      <c r="EBI10" s="14"/>
      <c r="EBJ10" s="14"/>
      <c r="EBK10" s="14"/>
      <c r="EBL10" s="14"/>
      <c r="EBM10" s="14"/>
      <c r="EBN10" s="14"/>
      <c r="EBO10" s="14"/>
      <c r="EBP10" s="14"/>
      <c r="EBQ10" s="14"/>
      <c r="EBR10" s="14"/>
      <c r="EBS10" s="14"/>
      <c r="EBT10" s="14"/>
      <c r="EBU10" s="14"/>
      <c r="EBV10" s="14"/>
      <c r="EBW10" s="14"/>
      <c r="EBX10" s="14"/>
      <c r="EBY10" s="14"/>
      <c r="EBZ10" s="14"/>
      <c r="ECA10" s="14"/>
      <c r="ECB10" s="14"/>
      <c r="ECC10" s="14"/>
      <c r="ECD10" s="14"/>
      <c r="ECE10" s="14"/>
      <c r="ECF10" s="14"/>
      <c r="ECG10" s="14"/>
      <c r="ECH10" s="14"/>
      <c r="ECI10" s="14"/>
      <c r="ECJ10" s="14"/>
      <c r="ECK10" s="14"/>
      <c r="ECL10" s="14"/>
      <c r="ECM10" s="14"/>
      <c r="ECN10" s="14"/>
      <c r="ECO10" s="14"/>
      <c r="ECP10" s="14"/>
      <c r="ECQ10" s="14"/>
      <c r="ECR10" s="14"/>
      <c r="ECS10" s="14"/>
      <c r="ECT10" s="14"/>
      <c r="ECU10" s="14"/>
      <c r="ECV10" s="14"/>
      <c r="ECW10" s="14"/>
      <c r="ECX10" s="14"/>
      <c r="ECY10" s="14"/>
      <c r="ECZ10" s="14"/>
      <c r="EDA10" s="14"/>
      <c r="EDB10" s="14"/>
      <c r="EDC10" s="14"/>
      <c r="EDD10" s="14"/>
      <c r="EDE10" s="14"/>
      <c r="EDF10" s="14"/>
      <c r="EDG10" s="14"/>
      <c r="EDH10" s="14"/>
      <c r="EDI10" s="14"/>
      <c r="EDJ10" s="14"/>
      <c r="EDK10" s="14"/>
      <c r="EDL10" s="14"/>
      <c r="EDM10" s="14"/>
      <c r="EDN10" s="14"/>
      <c r="EDO10" s="14"/>
      <c r="EDP10" s="14"/>
      <c r="EDQ10" s="14"/>
      <c r="EDR10" s="14"/>
      <c r="EDS10" s="14"/>
      <c r="EDT10" s="14"/>
      <c r="EDU10" s="14"/>
      <c r="EDV10" s="14"/>
      <c r="EDW10" s="14"/>
      <c r="EDX10" s="14"/>
      <c r="EDY10" s="14"/>
      <c r="EDZ10" s="14"/>
      <c r="EEA10" s="14"/>
      <c r="EEB10" s="14"/>
      <c r="EEC10" s="14"/>
      <c r="EED10" s="14"/>
      <c r="EEE10" s="14"/>
      <c r="EEF10" s="14"/>
      <c r="EEG10" s="14"/>
      <c r="EEH10" s="14"/>
      <c r="EEI10" s="14"/>
      <c r="EEJ10" s="14"/>
      <c r="EEK10" s="14"/>
      <c r="EEL10" s="14"/>
      <c r="EEM10" s="14"/>
      <c r="EEN10" s="14"/>
      <c r="EEO10" s="14"/>
      <c r="EEP10" s="14"/>
      <c r="EEQ10" s="14"/>
      <c r="EER10" s="14"/>
      <c r="EES10" s="14"/>
      <c r="EET10" s="14"/>
      <c r="EEU10" s="14"/>
      <c r="EEV10" s="14"/>
      <c r="EEW10" s="14"/>
      <c r="EEX10" s="14"/>
      <c r="EEY10" s="14"/>
      <c r="EEZ10" s="14"/>
      <c r="EFA10" s="14"/>
      <c r="EFB10" s="14"/>
      <c r="EFC10" s="14"/>
      <c r="EFD10" s="14"/>
      <c r="EFE10" s="14"/>
      <c r="EFF10" s="14"/>
      <c r="EFG10" s="14"/>
      <c r="EFH10" s="14"/>
      <c r="EFI10" s="14"/>
      <c r="EFJ10" s="14"/>
      <c r="EFK10" s="14"/>
      <c r="EFL10" s="14"/>
      <c r="EFM10" s="14"/>
      <c r="EFN10" s="14"/>
      <c r="EFO10" s="14"/>
      <c r="EFP10" s="14"/>
      <c r="EFQ10" s="14"/>
      <c r="EFR10" s="14"/>
      <c r="EFS10" s="14"/>
      <c r="EFT10" s="14"/>
      <c r="EFU10" s="14"/>
      <c r="EFV10" s="14"/>
      <c r="EFW10" s="14"/>
      <c r="EFX10" s="14"/>
      <c r="EFY10" s="14"/>
      <c r="EFZ10" s="14"/>
      <c r="EGA10" s="14"/>
      <c r="EGB10" s="14"/>
      <c r="EGC10" s="14"/>
      <c r="EGD10" s="14"/>
      <c r="EGE10" s="14"/>
      <c r="EGF10" s="14"/>
      <c r="EGG10" s="14"/>
      <c r="EGH10" s="14"/>
      <c r="EGI10" s="14"/>
      <c r="EGJ10" s="14"/>
      <c r="EGK10" s="14"/>
      <c r="EGL10" s="14"/>
      <c r="EGM10" s="14"/>
      <c r="EGN10" s="14"/>
      <c r="EGO10" s="14"/>
      <c r="EGP10" s="14"/>
      <c r="EGQ10" s="14"/>
      <c r="EGR10" s="14"/>
      <c r="EGS10" s="14"/>
      <c r="EGT10" s="14"/>
      <c r="EGU10" s="14"/>
      <c r="EGV10" s="14"/>
      <c r="EGW10" s="14"/>
      <c r="EGX10" s="14"/>
      <c r="EGY10" s="14"/>
      <c r="EGZ10" s="14"/>
      <c r="EHA10" s="14"/>
      <c r="EHB10" s="14"/>
      <c r="EHC10" s="14"/>
      <c r="EHD10" s="14"/>
      <c r="EHE10" s="14"/>
      <c r="EHF10" s="14"/>
      <c r="EHG10" s="14"/>
      <c r="EHH10" s="14"/>
      <c r="EHI10" s="14"/>
      <c r="EHJ10" s="14"/>
      <c r="EHK10" s="14"/>
      <c r="EHL10" s="14"/>
      <c r="EHM10" s="14"/>
      <c r="EHN10" s="14"/>
      <c r="EHO10" s="14"/>
      <c r="EHP10" s="14"/>
      <c r="EHQ10" s="14"/>
      <c r="EHR10" s="14"/>
      <c r="EHS10" s="14"/>
      <c r="EHT10" s="14"/>
      <c r="EHU10" s="14"/>
      <c r="EHV10" s="14"/>
      <c r="EHW10" s="14"/>
      <c r="EHX10" s="14"/>
      <c r="EHY10" s="14"/>
      <c r="EHZ10" s="14"/>
      <c r="EIA10" s="14"/>
      <c r="EIB10" s="14"/>
      <c r="EIC10" s="14"/>
      <c r="EID10" s="14"/>
      <c r="EIE10" s="14"/>
      <c r="EIF10" s="14"/>
      <c r="EIG10" s="14"/>
      <c r="EIH10" s="14"/>
      <c r="EII10" s="14"/>
      <c r="EIJ10" s="14"/>
      <c r="EIK10" s="14"/>
      <c r="EIL10" s="14"/>
      <c r="EIM10" s="14"/>
      <c r="EIN10" s="14"/>
      <c r="EIO10" s="14"/>
      <c r="EIP10" s="14"/>
      <c r="EIQ10" s="14"/>
      <c r="EIR10" s="14"/>
      <c r="EIS10" s="14"/>
      <c r="EIT10" s="14"/>
      <c r="EIU10" s="14"/>
      <c r="EIV10" s="14"/>
      <c r="EIW10" s="14"/>
      <c r="EIX10" s="14"/>
      <c r="EIY10" s="14"/>
      <c r="EIZ10" s="14"/>
      <c r="EJA10" s="14"/>
      <c r="EJB10" s="14"/>
      <c r="EJC10" s="14"/>
      <c r="EJD10" s="14"/>
      <c r="EJE10" s="14"/>
      <c r="EJF10" s="14"/>
      <c r="EJG10" s="14"/>
      <c r="EJH10" s="14"/>
      <c r="EJI10" s="14"/>
      <c r="EJJ10" s="14"/>
      <c r="EJK10" s="14"/>
      <c r="EJL10" s="14"/>
      <c r="EJM10" s="14"/>
      <c r="EJN10" s="14"/>
      <c r="EJO10" s="14"/>
      <c r="EJP10" s="14"/>
      <c r="EJQ10" s="14"/>
      <c r="EJR10" s="14"/>
      <c r="EJS10" s="14"/>
      <c r="EJT10" s="14"/>
      <c r="EJU10" s="14"/>
      <c r="EJV10" s="14"/>
      <c r="EJW10" s="14"/>
      <c r="EJX10" s="14"/>
      <c r="EJY10" s="14"/>
      <c r="EJZ10" s="14"/>
      <c r="EKA10" s="14"/>
      <c r="EKB10" s="14"/>
      <c r="EKC10" s="14"/>
      <c r="EKD10" s="14"/>
      <c r="EKE10" s="14"/>
      <c r="EKF10" s="14"/>
      <c r="EKG10" s="14"/>
      <c r="EKH10" s="14"/>
      <c r="EKI10" s="14"/>
      <c r="EKJ10" s="14"/>
      <c r="EKK10" s="14"/>
      <c r="EKL10" s="14"/>
      <c r="EKM10" s="14"/>
      <c r="EKN10" s="14"/>
      <c r="EKO10" s="14"/>
      <c r="EKP10" s="14"/>
      <c r="EKQ10" s="14"/>
      <c r="EKR10" s="14"/>
      <c r="EKS10" s="14"/>
      <c r="EKT10" s="14"/>
      <c r="EKU10" s="14"/>
      <c r="EKV10" s="14"/>
      <c r="EKW10" s="14"/>
      <c r="EKX10" s="14"/>
      <c r="EKY10" s="14"/>
      <c r="EKZ10" s="14"/>
      <c r="ELA10" s="14"/>
      <c r="ELB10" s="14"/>
      <c r="ELC10" s="14"/>
      <c r="ELD10" s="14"/>
      <c r="ELE10" s="14"/>
      <c r="ELF10" s="14"/>
      <c r="ELG10" s="14"/>
      <c r="ELH10" s="14"/>
      <c r="ELI10" s="14"/>
      <c r="ELJ10" s="14"/>
      <c r="ELK10" s="14"/>
      <c r="ELL10" s="14"/>
      <c r="ELM10" s="14"/>
      <c r="ELN10" s="14"/>
      <c r="ELO10" s="14"/>
      <c r="ELP10" s="14"/>
      <c r="ELQ10" s="14"/>
      <c r="ELR10" s="14"/>
      <c r="ELS10" s="14"/>
      <c r="ELT10" s="14"/>
      <c r="ELU10" s="14"/>
      <c r="ELV10" s="14"/>
      <c r="ELW10" s="14"/>
      <c r="ELX10" s="14"/>
      <c r="ELY10" s="14"/>
      <c r="ELZ10" s="14"/>
      <c r="EMA10" s="14"/>
      <c r="EMB10" s="14"/>
      <c r="EMC10" s="14"/>
      <c r="EMD10" s="14"/>
      <c r="EME10" s="14"/>
      <c r="EMF10" s="14"/>
      <c r="EMG10" s="14"/>
      <c r="EMH10" s="14"/>
      <c r="EMI10" s="14"/>
      <c r="EMJ10" s="14"/>
      <c r="EMK10" s="14"/>
      <c r="EML10" s="14"/>
      <c r="EMM10" s="14"/>
      <c r="EMN10" s="14"/>
      <c r="EMO10" s="14"/>
      <c r="EMP10" s="14"/>
      <c r="EMQ10" s="14"/>
      <c r="EMR10" s="14"/>
      <c r="EMS10" s="14"/>
      <c r="EMT10" s="14"/>
      <c r="EMU10" s="14"/>
      <c r="EMV10" s="14"/>
      <c r="EMW10" s="14"/>
      <c r="EMX10" s="14"/>
      <c r="EMY10" s="14"/>
      <c r="EMZ10" s="14"/>
      <c r="ENA10" s="14"/>
      <c r="ENB10" s="14"/>
      <c r="ENC10" s="14"/>
      <c r="END10" s="14"/>
      <c r="ENE10" s="14"/>
      <c r="ENF10" s="14"/>
      <c r="ENG10" s="14"/>
      <c r="ENH10" s="14"/>
      <c r="ENI10" s="14"/>
      <c r="ENJ10" s="14"/>
      <c r="ENK10" s="14"/>
      <c r="ENL10" s="14"/>
      <c r="ENM10" s="14"/>
      <c r="ENN10" s="14"/>
      <c r="ENO10" s="14"/>
      <c r="ENP10" s="14"/>
      <c r="ENQ10" s="14"/>
      <c r="ENR10" s="14"/>
      <c r="ENS10" s="14"/>
      <c r="ENT10" s="14"/>
      <c r="ENU10" s="14"/>
      <c r="ENV10" s="14"/>
      <c r="ENW10" s="14"/>
      <c r="ENX10" s="14"/>
      <c r="ENY10" s="14"/>
      <c r="ENZ10" s="14"/>
      <c r="EOA10" s="14"/>
      <c r="EOB10" s="14"/>
      <c r="EOC10" s="14"/>
      <c r="EOD10" s="14"/>
      <c r="EOE10" s="14"/>
      <c r="EOF10" s="14"/>
      <c r="EOG10" s="14"/>
      <c r="EOH10" s="14"/>
      <c r="EOI10" s="14"/>
      <c r="EOJ10" s="14"/>
      <c r="EOK10" s="14"/>
      <c r="EOL10" s="14"/>
      <c r="EOM10" s="14"/>
      <c r="EON10" s="14"/>
      <c r="EOO10" s="14"/>
      <c r="EOP10" s="14"/>
      <c r="EOQ10" s="14"/>
      <c r="EOR10" s="14"/>
      <c r="EOS10" s="14"/>
      <c r="EOT10" s="14"/>
      <c r="EOU10" s="14"/>
      <c r="EOV10" s="14"/>
      <c r="EOW10" s="14"/>
      <c r="EOX10" s="14"/>
      <c r="EOY10" s="14"/>
      <c r="EOZ10" s="14"/>
      <c r="EPA10" s="14"/>
      <c r="EPB10" s="14"/>
      <c r="EPC10" s="14"/>
      <c r="EPD10" s="14"/>
      <c r="EPE10" s="14"/>
      <c r="EPF10" s="14"/>
      <c r="EPG10" s="14"/>
      <c r="EPH10" s="14"/>
      <c r="EPI10" s="14"/>
      <c r="EPJ10" s="14"/>
      <c r="EPK10" s="14"/>
      <c r="EPL10" s="14"/>
      <c r="EPM10" s="14"/>
      <c r="EPN10" s="14"/>
      <c r="EPO10" s="14"/>
      <c r="EPP10" s="14"/>
      <c r="EPQ10" s="14"/>
      <c r="EPR10" s="14"/>
      <c r="EPS10" s="14"/>
      <c r="EPT10" s="14"/>
      <c r="EPU10" s="14"/>
      <c r="EPV10" s="14"/>
      <c r="EPW10" s="14"/>
      <c r="EPX10" s="14"/>
      <c r="EPY10" s="14"/>
      <c r="EPZ10" s="14"/>
      <c r="EQA10" s="14"/>
      <c r="EQB10" s="14"/>
      <c r="EQC10" s="14"/>
      <c r="EQD10" s="14"/>
      <c r="EQE10" s="14"/>
      <c r="EQF10" s="14"/>
      <c r="EQG10" s="14"/>
      <c r="EQH10" s="14"/>
      <c r="EQI10" s="14"/>
      <c r="EQJ10" s="14"/>
      <c r="EQK10" s="14"/>
      <c r="EQL10" s="14"/>
      <c r="EQM10" s="14"/>
      <c r="EQN10" s="14"/>
      <c r="EQO10" s="14"/>
      <c r="EQP10" s="14"/>
      <c r="EQQ10" s="14"/>
      <c r="EQR10" s="14"/>
      <c r="EQS10" s="14"/>
      <c r="EQT10" s="14"/>
      <c r="EQU10" s="14"/>
      <c r="EQV10" s="14"/>
      <c r="EQW10" s="14"/>
      <c r="EQX10" s="14"/>
      <c r="EQY10" s="14"/>
      <c r="EQZ10" s="14"/>
      <c r="ERA10" s="14"/>
      <c r="ERB10" s="14"/>
      <c r="ERC10" s="14"/>
      <c r="ERD10" s="14"/>
      <c r="ERE10" s="14"/>
      <c r="ERF10" s="14"/>
      <c r="ERG10" s="14"/>
      <c r="ERH10" s="14"/>
      <c r="ERI10" s="14"/>
      <c r="ERJ10" s="14"/>
      <c r="ERK10" s="14"/>
      <c r="ERL10" s="14"/>
      <c r="ERM10" s="14"/>
      <c r="ERN10" s="14"/>
      <c r="ERO10" s="14"/>
      <c r="ERP10" s="14"/>
      <c r="ERQ10" s="14"/>
      <c r="ERR10" s="14"/>
      <c r="ERS10" s="14"/>
      <c r="ERT10" s="14"/>
      <c r="ERU10" s="14"/>
      <c r="ERV10" s="14"/>
      <c r="ERW10" s="14"/>
      <c r="ERX10" s="14"/>
      <c r="ERY10" s="14"/>
      <c r="ERZ10" s="14"/>
      <c r="ESA10" s="14"/>
      <c r="ESB10" s="14"/>
      <c r="ESC10" s="14"/>
      <c r="ESD10" s="14"/>
      <c r="ESE10" s="14"/>
      <c r="ESF10" s="14"/>
      <c r="ESG10" s="14"/>
      <c r="ESH10" s="14"/>
      <c r="ESI10" s="14"/>
      <c r="ESJ10" s="14"/>
      <c r="ESK10" s="14"/>
      <c r="ESL10" s="14"/>
      <c r="ESM10" s="14"/>
      <c r="ESN10" s="14"/>
      <c r="ESO10" s="14"/>
      <c r="ESP10" s="14"/>
      <c r="ESQ10" s="14"/>
      <c r="ESR10" s="14"/>
      <c r="ESS10" s="14"/>
      <c r="EST10" s="14"/>
      <c r="ESU10" s="14"/>
      <c r="ESV10" s="14"/>
      <c r="ESW10" s="14"/>
      <c r="ESX10" s="14"/>
      <c r="ESY10" s="14"/>
      <c r="ESZ10" s="14"/>
      <c r="ETA10" s="14"/>
      <c r="ETB10" s="14"/>
      <c r="ETC10" s="14"/>
      <c r="ETD10" s="14"/>
      <c r="ETE10" s="14"/>
      <c r="ETF10" s="14"/>
      <c r="ETG10" s="14"/>
      <c r="ETH10" s="14"/>
      <c r="ETI10" s="14"/>
      <c r="ETJ10" s="14"/>
      <c r="ETK10" s="14"/>
      <c r="ETL10" s="14"/>
      <c r="ETM10" s="14"/>
      <c r="ETN10" s="14"/>
      <c r="ETO10" s="14"/>
      <c r="ETP10" s="14"/>
      <c r="ETQ10" s="14"/>
      <c r="ETR10" s="14"/>
      <c r="ETS10" s="14"/>
      <c r="ETT10" s="14"/>
      <c r="ETU10" s="14"/>
      <c r="ETV10" s="14"/>
      <c r="ETW10" s="14"/>
      <c r="ETX10" s="14"/>
      <c r="ETY10" s="14"/>
      <c r="ETZ10" s="14"/>
      <c r="EUA10" s="14"/>
      <c r="EUB10" s="14"/>
      <c r="EUC10" s="14"/>
      <c r="EUD10" s="14"/>
      <c r="EUE10" s="14"/>
      <c r="EUF10" s="14"/>
      <c r="EUG10" s="14"/>
      <c r="EUH10" s="14"/>
      <c r="EUI10" s="14"/>
      <c r="EUJ10" s="14"/>
      <c r="EUK10" s="14"/>
      <c r="EUL10" s="14"/>
      <c r="EUM10" s="14"/>
      <c r="EUN10" s="14"/>
      <c r="EUO10" s="14"/>
      <c r="EUP10" s="14"/>
      <c r="EUQ10" s="14"/>
      <c r="EUR10" s="14"/>
      <c r="EUS10" s="14"/>
      <c r="EUT10" s="14"/>
      <c r="EUU10" s="14"/>
      <c r="EUV10" s="14"/>
      <c r="EUW10" s="14"/>
      <c r="EUX10" s="14"/>
      <c r="EUY10" s="14"/>
      <c r="EUZ10" s="14"/>
      <c r="EVA10" s="14"/>
      <c r="EVB10" s="14"/>
      <c r="EVC10" s="14"/>
      <c r="EVD10" s="14"/>
      <c r="EVE10" s="14"/>
      <c r="EVF10" s="14"/>
      <c r="EVG10" s="14"/>
      <c r="EVH10" s="14"/>
      <c r="EVI10" s="14"/>
      <c r="EVJ10" s="14"/>
      <c r="EVK10" s="14"/>
      <c r="EVL10" s="14"/>
      <c r="EVM10" s="14"/>
      <c r="EVN10" s="14"/>
      <c r="EVO10" s="14"/>
      <c r="EVP10" s="14"/>
      <c r="EVQ10" s="14"/>
      <c r="EVR10" s="14"/>
      <c r="EVS10" s="14"/>
      <c r="EVT10" s="14"/>
      <c r="EVU10" s="14"/>
      <c r="EVV10" s="14"/>
      <c r="EVW10" s="14"/>
      <c r="EVX10" s="14"/>
      <c r="EVY10" s="14"/>
      <c r="EVZ10" s="14"/>
      <c r="EWA10" s="14"/>
      <c r="EWB10" s="14"/>
      <c r="EWC10" s="14"/>
      <c r="EWD10" s="14"/>
      <c r="EWE10" s="14"/>
      <c r="EWF10" s="14"/>
      <c r="EWG10" s="14"/>
      <c r="EWH10" s="14"/>
      <c r="EWI10" s="14"/>
      <c r="EWJ10" s="14"/>
      <c r="EWK10" s="14"/>
      <c r="EWL10" s="14"/>
      <c r="EWM10" s="14"/>
      <c r="EWN10" s="14"/>
      <c r="EWO10" s="14"/>
      <c r="EWP10" s="14"/>
      <c r="EWQ10" s="14"/>
      <c r="EWR10" s="14"/>
      <c r="EWS10" s="14"/>
      <c r="EWT10" s="14"/>
      <c r="EWU10" s="14"/>
      <c r="EWV10" s="14"/>
      <c r="EWW10" s="14"/>
      <c r="EWX10" s="14"/>
      <c r="EWY10" s="14"/>
      <c r="EWZ10" s="14"/>
      <c r="EXA10" s="14"/>
      <c r="EXB10" s="14"/>
      <c r="EXC10" s="14"/>
      <c r="EXD10" s="14"/>
      <c r="EXE10" s="14"/>
      <c r="EXF10" s="14"/>
      <c r="EXG10" s="14"/>
      <c r="EXH10" s="14"/>
      <c r="EXI10" s="14"/>
      <c r="EXJ10" s="14"/>
      <c r="EXK10" s="14"/>
      <c r="EXL10" s="14"/>
      <c r="EXM10" s="14"/>
      <c r="EXN10" s="14"/>
      <c r="EXO10" s="14"/>
      <c r="EXP10" s="14"/>
      <c r="EXQ10" s="14"/>
      <c r="EXR10" s="14"/>
      <c r="EXS10" s="14"/>
      <c r="EXT10" s="14"/>
      <c r="EXU10" s="14"/>
      <c r="EXV10" s="14"/>
      <c r="EXW10" s="14"/>
      <c r="EXX10" s="14"/>
      <c r="EXY10" s="14"/>
      <c r="EXZ10" s="14"/>
      <c r="EYA10" s="14"/>
      <c r="EYB10" s="14"/>
      <c r="EYC10" s="14"/>
      <c r="EYD10" s="14"/>
      <c r="EYE10" s="14"/>
      <c r="EYF10" s="14"/>
      <c r="EYG10" s="14"/>
      <c r="EYH10" s="14"/>
      <c r="EYI10" s="14"/>
      <c r="EYJ10" s="14"/>
      <c r="EYK10" s="14"/>
      <c r="EYL10" s="14"/>
      <c r="EYM10" s="14"/>
      <c r="EYN10" s="14"/>
      <c r="EYO10" s="14"/>
      <c r="EYP10" s="14"/>
      <c r="EYQ10" s="14"/>
      <c r="EYR10" s="14"/>
      <c r="EYS10" s="14"/>
      <c r="EYT10" s="14"/>
      <c r="EYU10" s="14"/>
      <c r="EYV10" s="14"/>
      <c r="EYW10" s="14"/>
      <c r="EYX10" s="14"/>
      <c r="EYY10" s="14"/>
      <c r="EYZ10" s="14"/>
      <c r="EZA10" s="14"/>
      <c r="EZB10" s="14"/>
      <c r="EZC10" s="14"/>
      <c r="EZD10" s="14"/>
      <c r="EZE10" s="14"/>
      <c r="EZF10" s="14"/>
      <c r="EZG10" s="14"/>
      <c r="EZH10" s="14"/>
      <c r="EZI10" s="14"/>
      <c r="EZJ10" s="14"/>
      <c r="EZK10" s="14"/>
      <c r="EZL10" s="14"/>
      <c r="EZM10" s="14"/>
      <c r="EZN10" s="14"/>
      <c r="EZO10" s="14"/>
      <c r="EZP10" s="14"/>
      <c r="EZQ10" s="14"/>
      <c r="EZR10" s="14"/>
      <c r="EZS10" s="14"/>
      <c r="EZT10" s="14"/>
      <c r="EZU10" s="14"/>
      <c r="EZV10" s="14"/>
      <c r="EZW10" s="14"/>
      <c r="EZX10" s="14"/>
      <c r="EZY10" s="14"/>
      <c r="EZZ10" s="14"/>
      <c r="FAA10" s="14"/>
      <c r="FAB10" s="14"/>
      <c r="FAC10" s="14"/>
      <c r="FAD10" s="14"/>
      <c r="FAE10" s="14"/>
      <c r="FAF10" s="14"/>
      <c r="FAG10" s="14"/>
      <c r="FAH10" s="14"/>
      <c r="FAI10" s="14"/>
      <c r="FAJ10" s="14"/>
      <c r="FAK10" s="14"/>
      <c r="FAL10" s="14"/>
      <c r="FAM10" s="14"/>
      <c r="FAN10" s="14"/>
      <c r="FAO10" s="14"/>
      <c r="FAP10" s="14"/>
      <c r="FAQ10" s="14"/>
      <c r="FAR10" s="14"/>
      <c r="FAS10" s="14"/>
      <c r="FAT10" s="14"/>
      <c r="FAU10" s="14"/>
      <c r="FAV10" s="14"/>
      <c r="FAW10" s="14"/>
      <c r="FAX10" s="14"/>
      <c r="FAY10" s="14"/>
      <c r="FAZ10" s="14"/>
      <c r="FBA10" s="14"/>
      <c r="FBB10" s="14"/>
      <c r="FBC10" s="14"/>
      <c r="FBD10" s="14"/>
      <c r="FBE10" s="14"/>
      <c r="FBF10" s="14"/>
      <c r="FBG10" s="14"/>
      <c r="FBH10" s="14"/>
      <c r="FBI10" s="14"/>
      <c r="FBJ10" s="14"/>
      <c r="FBK10" s="14"/>
      <c r="FBL10" s="14"/>
      <c r="FBM10" s="14"/>
      <c r="FBN10" s="14"/>
      <c r="FBO10" s="14"/>
      <c r="FBP10" s="14"/>
      <c r="FBQ10" s="14"/>
      <c r="FBR10" s="14"/>
      <c r="FBS10" s="14"/>
      <c r="FBT10" s="14"/>
      <c r="FBU10" s="14"/>
      <c r="FBV10" s="14"/>
      <c r="FBW10" s="14"/>
      <c r="FBX10" s="14"/>
      <c r="FBY10" s="14"/>
      <c r="FBZ10" s="14"/>
      <c r="FCA10" s="14"/>
      <c r="FCB10" s="14"/>
      <c r="FCC10" s="14"/>
      <c r="FCD10" s="14"/>
      <c r="FCE10" s="14"/>
      <c r="FCF10" s="14"/>
      <c r="FCG10" s="14"/>
      <c r="FCH10" s="14"/>
      <c r="FCI10" s="14"/>
      <c r="FCJ10" s="14"/>
      <c r="FCK10" s="14"/>
      <c r="FCL10" s="14"/>
      <c r="FCM10" s="14"/>
      <c r="FCN10" s="14"/>
      <c r="FCO10" s="14"/>
      <c r="FCP10" s="14"/>
      <c r="FCQ10" s="14"/>
      <c r="FCR10" s="14"/>
      <c r="FCS10" s="14"/>
      <c r="FCT10" s="14"/>
      <c r="FCU10" s="14"/>
      <c r="FCV10" s="14"/>
      <c r="FCW10" s="14"/>
      <c r="FCX10" s="14"/>
      <c r="FCY10" s="14"/>
      <c r="FCZ10" s="14"/>
      <c r="FDA10" s="14"/>
      <c r="FDB10" s="14"/>
      <c r="FDC10" s="14"/>
      <c r="FDD10" s="14"/>
      <c r="FDE10" s="14"/>
      <c r="FDF10" s="14"/>
      <c r="FDG10" s="14"/>
      <c r="FDH10" s="14"/>
      <c r="FDI10" s="14"/>
      <c r="FDJ10" s="14"/>
      <c r="FDK10" s="14"/>
      <c r="FDL10" s="14"/>
      <c r="FDM10" s="14"/>
      <c r="FDN10" s="14"/>
      <c r="FDO10" s="14"/>
      <c r="FDP10" s="14"/>
      <c r="FDQ10" s="14"/>
      <c r="FDR10" s="14"/>
      <c r="FDS10" s="14"/>
      <c r="FDT10" s="14"/>
      <c r="FDU10" s="14"/>
      <c r="FDV10" s="14"/>
      <c r="FDW10" s="14"/>
      <c r="FDX10" s="14"/>
      <c r="FDY10" s="14"/>
      <c r="FDZ10" s="14"/>
      <c r="FEA10" s="14"/>
      <c r="FEB10" s="14"/>
      <c r="FEC10" s="14"/>
      <c r="FED10" s="14"/>
      <c r="FEE10" s="14"/>
      <c r="FEF10" s="14"/>
      <c r="FEG10" s="14"/>
      <c r="FEH10" s="14"/>
      <c r="FEI10" s="14"/>
      <c r="FEJ10" s="14"/>
      <c r="FEK10" s="14"/>
      <c r="FEL10" s="14"/>
      <c r="FEM10" s="14"/>
      <c r="FEN10" s="14"/>
      <c r="FEO10" s="14"/>
      <c r="FEP10" s="14"/>
      <c r="FEQ10" s="14"/>
      <c r="FER10" s="14"/>
      <c r="FES10" s="14"/>
      <c r="FET10" s="14"/>
      <c r="FEU10" s="14"/>
      <c r="FEV10" s="14"/>
      <c r="FEW10" s="14"/>
      <c r="FEX10" s="14"/>
      <c r="FEY10" s="14"/>
      <c r="FEZ10" s="14"/>
      <c r="FFA10" s="14"/>
      <c r="FFB10" s="14"/>
      <c r="FFC10" s="14"/>
      <c r="FFD10" s="14"/>
      <c r="FFE10" s="14"/>
      <c r="FFF10" s="14"/>
      <c r="FFG10" s="14"/>
      <c r="FFH10" s="14"/>
      <c r="FFI10" s="14"/>
      <c r="FFJ10" s="14"/>
      <c r="FFK10" s="14"/>
      <c r="FFL10" s="14"/>
      <c r="FFM10" s="14"/>
      <c r="FFN10" s="14"/>
      <c r="FFO10" s="14"/>
      <c r="FFP10" s="14"/>
      <c r="FFQ10" s="14"/>
      <c r="FFR10" s="14"/>
      <c r="FFS10" s="14"/>
      <c r="FFT10" s="14"/>
      <c r="FFU10" s="14"/>
      <c r="FFV10" s="14"/>
      <c r="FFW10" s="14"/>
      <c r="FFX10" s="14"/>
      <c r="FFY10" s="14"/>
      <c r="FFZ10" s="14"/>
      <c r="FGA10" s="14"/>
      <c r="FGB10" s="14"/>
      <c r="FGC10" s="14"/>
      <c r="FGD10" s="14"/>
      <c r="FGE10" s="14"/>
      <c r="FGF10" s="14"/>
      <c r="FGG10" s="14"/>
      <c r="FGH10" s="14"/>
      <c r="FGI10" s="14"/>
      <c r="FGJ10" s="14"/>
      <c r="FGK10" s="14"/>
      <c r="FGL10" s="14"/>
      <c r="FGM10" s="14"/>
      <c r="FGN10" s="14"/>
      <c r="FGO10" s="14"/>
      <c r="FGP10" s="14"/>
      <c r="FGQ10" s="14"/>
      <c r="FGR10" s="14"/>
      <c r="FGS10" s="14"/>
      <c r="FGT10" s="14"/>
      <c r="FGU10" s="14"/>
      <c r="FGV10" s="14"/>
      <c r="FGW10" s="14"/>
      <c r="FGX10" s="14"/>
      <c r="FGY10" s="14"/>
      <c r="FGZ10" s="14"/>
      <c r="FHA10" s="14"/>
      <c r="FHB10" s="14"/>
      <c r="FHC10" s="14"/>
      <c r="FHD10" s="14"/>
      <c r="FHE10" s="14"/>
      <c r="FHF10" s="14"/>
      <c r="FHG10" s="14"/>
      <c r="FHH10" s="14"/>
      <c r="FHI10" s="14"/>
      <c r="FHJ10" s="14"/>
      <c r="FHK10" s="14"/>
      <c r="FHL10" s="14"/>
      <c r="FHM10" s="14"/>
      <c r="FHN10" s="14"/>
      <c r="FHO10" s="14"/>
      <c r="FHP10" s="14"/>
      <c r="FHQ10" s="14"/>
      <c r="FHR10" s="14"/>
      <c r="FHS10" s="14"/>
      <c r="FHT10" s="14"/>
      <c r="FHU10" s="14"/>
      <c r="FHV10" s="14"/>
      <c r="FHW10" s="14"/>
      <c r="FHX10" s="14"/>
      <c r="FHY10" s="14"/>
      <c r="FHZ10" s="14"/>
      <c r="FIA10" s="14"/>
      <c r="FIB10" s="14"/>
      <c r="FIC10" s="14"/>
      <c r="FID10" s="14"/>
      <c r="FIE10" s="14"/>
      <c r="FIF10" s="14"/>
      <c r="FIG10" s="14"/>
      <c r="FIH10" s="14"/>
      <c r="FII10" s="14"/>
      <c r="FIJ10" s="14"/>
      <c r="FIK10" s="14"/>
      <c r="FIL10" s="14"/>
      <c r="FIM10" s="14"/>
      <c r="FIN10" s="14"/>
      <c r="FIO10" s="14"/>
      <c r="FIP10" s="14"/>
      <c r="FIQ10" s="14"/>
      <c r="FIR10" s="14"/>
      <c r="FIS10" s="14"/>
      <c r="FIT10" s="14"/>
      <c r="FIU10" s="14"/>
      <c r="FIV10" s="14"/>
      <c r="FIW10" s="14"/>
      <c r="FIX10" s="14"/>
      <c r="FIY10" s="14"/>
      <c r="FIZ10" s="14"/>
      <c r="FJA10" s="14"/>
      <c r="FJB10" s="14"/>
      <c r="FJC10" s="14"/>
      <c r="FJD10" s="14"/>
      <c r="FJE10" s="14"/>
      <c r="FJF10" s="14"/>
      <c r="FJG10" s="14"/>
      <c r="FJH10" s="14"/>
      <c r="FJI10" s="14"/>
      <c r="FJJ10" s="14"/>
      <c r="FJK10" s="14"/>
      <c r="FJL10" s="14"/>
      <c r="FJM10" s="14"/>
      <c r="FJN10" s="14"/>
      <c r="FJO10" s="14"/>
      <c r="FJP10" s="14"/>
      <c r="FJQ10" s="14"/>
      <c r="FJR10" s="14"/>
      <c r="FJS10" s="14"/>
      <c r="FJT10" s="14"/>
      <c r="FJU10" s="14"/>
      <c r="FJV10" s="14"/>
      <c r="FJW10" s="14"/>
      <c r="FJX10" s="14"/>
      <c r="FJY10" s="14"/>
      <c r="FJZ10" s="14"/>
      <c r="FKA10" s="14"/>
      <c r="FKB10" s="14"/>
      <c r="FKC10" s="14"/>
      <c r="FKD10" s="14"/>
      <c r="FKE10" s="14"/>
      <c r="FKF10" s="14"/>
      <c r="FKG10" s="14"/>
      <c r="FKH10" s="14"/>
      <c r="FKI10" s="14"/>
      <c r="FKJ10" s="14"/>
      <c r="FKK10" s="14"/>
      <c r="FKL10" s="14"/>
      <c r="FKM10" s="14"/>
      <c r="FKN10" s="14"/>
      <c r="FKO10" s="14"/>
      <c r="FKP10" s="14"/>
      <c r="FKQ10" s="14"/>
      <c r="FKR10" s="14"/>
      <c r="FKS10" s="14"/>
      <c r="FKT10" s="14"/>
      <c r="FKU10" s="14"/>
      <c r="FKV10" s="14"/>
      <c r="FKW10" s="14"/>
      <c r="FKX10" s="14"/>
      <c r="FKY10" s="14"/>
      <c r="FKZ10" s="14"/>
      <c r="FLA10" s="14"/>
      <c r="FLB10" s="14"/>
      <c r="FLC10" s="14"/>
      <c r="FLD10" s="14"/>
      <c r="FLE10" s="14"/>
      <c r="FLF10" s="14"/>
      <c r="FLG10" s="14"/>
      <c r="FLH10" s="14"/>
      <c r="FLI10" s="14"/>
      <c r="FLJ10" s="14"/>
      <c r="FLK10" s="14"/>
      <c r="FLL10" s="14"/>
      <c r="FLM10" s="14"/>
      <c r="FLN10" s="14"/>
      <c r="FLO10" s="14"/>
      <c r="FLP10" s="14"/>
      <c r="FLQ10" s="14"/>
      <c r="FLR10" s="14"/>
      <c r="FLS10" s="14"/>
      <c r="FLT10" s="14"/>
      <c r="FLU10" s="14"/>
      <c r="FLV10" s="14"/>
      <c r="FLW10" s="14"/>
      <c r="FLX10" s="14"/>
      <c r="FLY10" s="14"/>
      <c r="FLZ10" s="14"/>
      <c r="FMA10" s="14"/>
      <c r="FMB10" s="14"/>
      <c r="FMC10" s="14"/>
      <c r="FMD10" s="14"/>
      <c r="FME10" s="14"/>
      <c r="FMF10" s="14"/>
      <c r="FMG10" s="14"/>
      <c r="FMH10" s="14"/>
      <c r="FMI10" s="14"/>
      <c r="FMJ10" s="14"/>
      <c r="FMK10" s="14"/>
      <c r="FML10" s="14"/>
      <c r="FMM10" s="14"/>
      <c r="FMN10" s="14"/>
      <c r="FMO10" s="14"/>
      <c r="FMP10" s="14"/>
      <c r="FMQ10" s="14"/>
      <c r="FMR10" s="14"/>
      <c r="FMS10" s="14"/>
      <c r="FMT10" s="14"/>
      <c r="FMU10" s="14"/>
      <c r="FMV10" s="14"/>
      <c r="FMW10" s="14"/>
      <c r="FMX10" s="14"/>
      <c r="FMY10" s="14"/>
      <c r="FMZ10" s="14"/>
      <c r="FNA10" s="14"/>
      <c r="FNB10" s="14"/>
      <c r="FNC10" s="14"/>
      <c r="FND10" s="14"/>
      <c r="FNE10" s="14"/>
      <c r="FNF10" s="14"/>
      <c r="FNG10" s="14"/>
      <c r="FNH10" s="14"/>
      <c r="FNI10" s="14"/>
      <c r="FNJ10" s="14"/>
      <c r="FNK10" s="14"/>
      <c r="FNL10" s="14"/>
      <c r="FNM10" s="14"/>
      <c r="FNN10" s="14"/>
      <c r="FNO10" s="14"/>
      <c r="FNP10" s="14"/>
      <c r="FNQ10" s="14"/>
      <c r="FNR10" s="14"/>
      <c r="FNS10" s="14"/>
      <c r="FNT10" s="14"/>
      <c r="FNU10" s="14"/>
      <c r="FNV10" s="14"/>
      <c r="FNW10" s="14"/>
      <c r="FNX10" s="14"/>
      <c r="FNY10" s="14"/>
      <c r="FNZ10" s="14"/>
      <c r="FOA10" s="14"/>
      <c r="FOB10" s="14"/>
      <c r="FOC10" s="14"/>
      <c r="FOD10" s="14"/>
      <c r="FOE10" s="14"/>
      <c r="FOF10" s="14"/>
      <c r="FOG10" s="14"/>
      <c r="FOH10" s="14"/>
      <c r="FOI10" s="14"/>
      <c r="FOJ10" s="14"/>
      <c r="FOK10" s="14"/>
      <c r="FOL10" s="14"/>
      <c r="FOM10" s="14"/>
      <c r="FON10" s="14"/>
      <c r="FOO10" s="14"/>
      <c r="FOP10" s="14"/>
      <c r="FOQ10" s="14"/>
      <c r="FOR10" s="14"/>
      <c r="FOS10" s="14"/>
      <c r="FOT10" s="14"/>
      <c r="FOU10" s="14"/>
      <c r="FOV10" s="14"/>
      <c r="FOW10" s="14"/>
      <c r="FOX10" s="14"/>
      <c r="FOY10" s="14"/>
      <c r="FOZ10" s="14"/>
      <c r="FPA10" s="14"/>
      <c r="FPB10" s="14"/>
      <c r="FPC10" s="14"/>
      <c r="FPD10" s="14"/>
      <c r="FPE10" s="14"/>
      <c r="FPF10" s="14"/>
      <c r="FPG10" s="14"/>
      <c r="FPH10" s="14"/>
      <c r="FPI10" s="14"/>
      <c r="FPJ10" s="14"/>
      <c r="FPK10" s="14"/>
      <c r="FPL10" s="14"/>
      <c r="FPM10" s="14"/>
      <c r="FPN10" s="14"/>
      <c r="FPO10" s="14"/>
      <c r="FPP10" s="14"/>
      <c r="FPQ10" s="14"/>
      <c r="FPR10" s="14"/>
      <c r="FPS10" s="14"/>
      <c r="FPT10" s="14"/>
      <c r="FPU10" s="14"/>
      <c r="FPV10" s="14"/>
      <c r="FPW10" s="14"/>
      <c r="FPX10" s="14"/>
      <c r="FPY10" s="14"/>
      <c r="FPZ10" s="14"/>
      <c r="FQA10" s="14"/>
      <c r="FQB10" s="14"/>
      <c r="FQC10" s="14"/>
      <c r="FQD10" s="14"/>
      <c r="FQE10" s="14"/>
      <c r="FQF10" s="14"/>
      <c r="FQG10" s="14"/>
      <c r="FQH10" s="14"/>
      <c r="FQI10" s="14"/>
      <c r="FQJ10" s="14"/>
      <c r="FQK10" s="14"/>
      <c r="FQL10" s="14"/>
      <c r="FQM10" s="14"/>
      <c r="FQN10" s="14"/>
      <c r="FQO10" s="14"/>
      <c r="FQP10" s="14"/>
      <c r="FQQ10" s="14"/>
      <c r="FQR10" s="14"/>
      <c r="FQS10" s="14"/>
      <c r="FQT10" s="14"/>
      <c r="FQU10" s="14"/>
      <c r="FQV10" s="14"/>
      <c r="FQW10" s="14"/>
      <c r="FQX10" s="14"/>
      <c r="FQY10" s="14"/>
      <c r="FQZ10" s="14"/>
      <c r="FRA10" s="14"/>
      <c r="FRB10" s="14"/>
      <c r="FRC10" s="14"/>
      <c r="FRD10" s="14"/>
      <c r="FRE10" s="14"/>
      <c r="FRF10" s="14"/>
      <c r="FRG10" s="14"/>
      <c r="FRH10" s="14"/>
      <c r="FRI10" s="14"/>
      <c r="FRJ10" s="14"/>
      <c r="FRK10" s="14"/>
      <c r="FRL10" s="14"/>
      <c r="FRM10" s="14"/>
      <c r="FRN10" s="14"/>
      <c r="FRO10" s="14"/>
      <c r="FRP10" s="14"/>
      <c r="FRQ10" s="14"/>
      <c r="FRR10" s="14"/>
      <c r="FRS10" s="14"/>
      <c r="FRT10" s="14"/>
      <c r="FRU10" s="14"/>
      <c r="FRV10" s="14"/>
      <c r="FRW10" s="14"/>
      <c r="FRX10" s="14"/>
      <c r="FRY10" s="14"/>
      <c r="FRZ10" s="14"/>
      <c r="FSA10" s="14"/>
      <c r="FSB10" s="14"/>
      <c r="FSC10" s="14"/>
      <c r="FSD10" s="14"/>
      <c r="FSE10" s="14"/>
      <c r="FSF10" s="14"/>
      <c r="FSG10" s="14"/>
      <c r="FSH10" s="14"/>
      <c r="FSI10" s="14"/>
      <c r="FSJ10" s="14"/>
      <c r="FSK10" s="14"/>
      <c r="FSL10" s="14"/>
      <c r="FSM10" s="14"/>
      <c r="FSN10" s="14"/>
      <c r="FSO10" s="14"/>
      <c r="FSP10" s="14"/>
      <c r="FSQ10" s="14"/>
      <c r="FSR10" s="14"/>
      <c r="FSS10" s="14"/>
      <c r="FST10" s="14"/>
      <c r="FSU10" s="14"/>
      <c r="FSV10" s="14"/>
      <c r="FSW10" s="14"/>
      <c r="FSX10" s="14"/>
      <c r="FSY10" s="14"/>
      <c r="FSZ10" s="14"/>
      <c r="FTA10" s="14"/>
      <c r="FTB10" s="14"/>
      <c r="FTC10" s="14"/>
      <c r="FTD10" s="14"/>
      <c r="FTE10" s="14"/>
      <c r="FTF10" s="14"/>
      <c r="FTG10" s="14"/>
      <c r="FTH10" s="14"/>
      <c r="FTI10" s="14"/>
      <c r="FTJ10" s="14"/>
      <c r="FTK10" s="14"/>
      <c r="FTL10" s="14"/>
      <c r="FTM10" s="14"/>
      <c r="FTN10" s="14"/>
      <c r="FTO10" s="14"/>
      <c r="FTP10" s="14"/>
      <c r="FTQ10" s="14"/>
      <c r="FTR10" s="14"/>
      <c r="FTS10" s="14"/>
      <c r="FTT10" s="14"/>
      <c r="FTU10" s="14"/>
      <c r="FTV10" s="14"/>
      <c r="FTW10" s="14"/>
      <c r="FTX10" s="14"/>
      <c r="FTY10" s="14"/>
      <c r="FTZ10" s="14"/>
      <c r="FUA10" s="14"/>
      <c r="FUB10" s="14"/>
      <c r="FUC10" s="14"/>
      <c r="FUD10" s="14"/>
      <c r="FUE10" s="14"/>
      <c r="FUF10" s="14"/>
      <c r="FUG10" s="14"/>
      <c r="FUH10" s="14"/>
      <c r="FUI10" s="14"/>
      <c r="FUJ10" s="14"/>
      <c r="FUK10" s="14"/>
      <c r="FUL10" s="14"/>
      <c r="FUM10" s="14"/>
      <c r="FUN10" s="14"/>
      <c r="FUO10" s="14"/>
      <c r="FUP10" s="14"/>
      <c r="FUQ10" s="14"/>
      <c r="FUR10" s="14"/>
      <c r="FUS10" s="14"/>
      <c r="FUT10" s="14"/>
      <c r="FUU10" s="14"/>
      <c r="FUV10" s="14"/>
      <c r="FUW10" s="14"/>
      <c r="FUX10" s="14"/>
      <c r="FUY10" s="14"/>
      <c r="FUZ10" s="14"/>
      <c r="FVA10" s="14"/>
      <c r="FVB10" s="14"/>
      <c r="FVC10" s="14"/>
      <c r="FVD10" s="14"/>
      <c r="FVE10" s="14"/>
      <c r="FVF10" s="14"/>
      <c r="FVG10" s="14"/>
      <c r="FVH10" s="14"/>
      <c r="FVI10" s="14"/>
      <c r="FVJ10" s="14"/>
      <c r="FVK10" s="14"/>
      <c r="FVL10" s="14"/>
      <c r="FVM10" s="14"/>
      <c r="FVN10" s="14"/>
      <c r="FVO10" s="14"/>
      <c r="FVP10" s="14"/>
      <c r="FVQ10" s="14"/>
      <c r="FVR10" s="14"/>
      <c r="FVS10" s="14"/>
      <c r="FVT10" s="14"/>
      <c r="FVU10" s="14"/>
      <c r="FVV10" s="14"/>
      <c r="FVW10" s="14"/>
      <c r="FVX10" s="14"/>
      <c r="FVY10" s="14"/>
      <c r="FVZ10" s="14"/>
      <c r="FWA10" s="14"/>
      <c r="FWB10" s="14"/>
      <c r="FWC10" s="14"/>
      <c r="FWD10" s="14"/>
      <c r="FWE10" s="14"/>
      <c r="FWF10" s="14"/>
      <c r="FWG10" s="14"/>
      <c r="FWH10" s="14"/>
      <c r="FWI10" s="14"/>
      <c r="FWJ10" s="14"/>
      <c r="FWK10" s="14"/>
      <c r="FWL10" s="14"/>
      <c r="FWM10" s="14"/>
      <c r="FWN10" s="14"/>
      <c r="FWO10" s="14"/>
      <c r="FWP10" s="14"/>
      <c r="FWQ10" s="14"/>
      <c r="FWR10" s="14"/>
      <c r="FWS10" s="14"/>
      <c r="FWT10" s="14"/>
      <c r="FWU10" s="14"/>
      <c r="FWV10" s="14"/>
      <c r="FWW10" s="14"/>
      <c r="FWX10" s="14"/>
      <c r="FWY10" s="14"/>
      <c r="FWZ10" s="14"/>
      <c r="FXA10" s="14"/>
      <c r="FXB10" s="14"/>
      <c r="FXC10" s="14"/>
      <c r="FXD10" s="14"/>
      <c r="FXE10" s="14"/>
      <c r="FXF10" s="14"/>
      <c r="FXG10" s="14"/>
      <c r="FXH10" s="14"/>
      <c r="FXI10" s="14"/>
      <c r="FXJ10" s="14"/>
      <c r="FXK10" s="14"/>
      <c r="FXL10" s="14"/>
      <c r="FXM10" s="14"/>
      <c r="FXN10" s="14"/>
      <c r="FXO10" s="14"/>
      <c r="FXP10" s="14"/>
      <c r="FXQ10" s="14"/>
      <c r="FXR10" s="14"/>
      <c r="FXS10" s="14"/>
      <c r="FXT10" s="14"/>
      <c r="FXU10" s="14"/>
      <c r="FXV10" s="14"/>
      <c r="FXW10" s="14"/>
      <c r="FXX10" s="14"/>
      <c r="FXY10" s="14"/>
      <c r="FXZ10" s="14"/>
      <c r="FYA10" s="14"/>
      <c r="FYB10" s="14"/>
      <c r="FYC10" s="14"/>
      <c r="FYD10" s="14"/>
      <c r="FYE10" s="14"/>
      <c r="FYF10" s="14"/>
      <c r="FYG10" s="14"/>
      <c r="FYH10" s="14"/>
      <c r="FYI10" s="14"/>
      <c r="FYJ10" s="14"/>
      <c r="FYK10" s="14"/>
      <c r="FYL10" s="14"/>
      <c r="FYM10" s="14"/>
      <c r="FYN10" s="14"/>
      <c r="FYO10" s="14"/>
      <c r="FYP10" s="14"/>
      <c r="FYQ10" s="14"/>
      <c r="FYR10" s="14"/>
      <c r="FYS10" s="14"/>
      <c r="FYT10" s="14"/>
      <c r="FYU10" s="14"/>
      <c r="FYV10" s="14"/>
      <c r="FYW10" s="14"/>
      <c r="FYX10" s="14"/>
      <c r="FYY10" s="14"/>
      <c r="FYZ10" s="14"/>
      <c r="FZA10" s="14"/>
      <c r="FZB10" s="14"/>
      <c r="FZC10" s="14"/>
      <c r="FZD10" s="14"/>
      <c r="FZE10" s="14"/>
      <c r="FZF10" s="14"/>
      <c r="FZG10" s="14"/>
      <c r="FZH10" s="14"/>
      <c r="FZI10" s="14"/>
      <c r="FZJ10" s="14"/>
      <c r="FZK10" s="14"/>
      <c r="FZL10" s="14"/>
      <c r="FZM10" s="14"/>
      <c r="FZN10" s="14"/>
      <c r="FZO10" s="14"/>
      <c r="FZP10" s="14"/>
      <c r="FZQ10" s="14"/>
      <c r="FZR10" s="14"/>
      <c r="FZS10" s="14"/>
      <c r="FZT10" s="14"/>
      <c r="FZU10" s="14"/>
      <c r="FZV10" s="14"/>
      <c r="FZW10" s="14"/>
      <c r="FZX10" s="14"/>
      <c r="FZY10" s="14"/>
      <c r="FZZ10" s="14"/>
      <c r="GAA10" s="14"/>
      <c r="GAB10" s="14"/>
      <c r="GAC10" s="14"/>
      <c r="GAD10" s="14"/>
      <c r="GAE10" s="14"/>
      <c r="GAF10" s="14"/>
      <c r="GAG10" s="14"/>
      <c r="GAH10" s="14"/>
      <c r="GAI10" s="14"/>
      <c r="GAJ10" s="14"/>
      <c r="GAK10" s="14"/>
      <c r="GAL10" s="14"/>
      <c r="GAM10" s="14"/>
      <c r="GAN10" s="14"/>
      <c r="GAO10" s="14"/>
      <c r="GAP10" s="14"/>
      <c r="GAQ10" s="14"/>
      <c r="GAR10" s="14"/>
      <c r="GAS10" s="14"/>
      <c r="GAT10" s="14"/>
      <c r="GAU10" s="14"/>
      <c r="GAV10" s="14"/>
      <c r="GAW10" s="14"/>
      <c r="GAX10" s="14"/>
      <c r="GAY10" s="14"/>
      <c r="GAZ10" s="14"/>
      <c r="GBA10" s="14"/>
      <c r="GBB10" s="14"/>
      <c r="GBC10" s="14"/>
      <c r="GBD10" s="14"/>
      <c r="GBE10" s="14"/>
      <c r="GBF10" s="14"/>
      <c r="GBG10" s="14"/>
      <c r="GBH10" s="14"/>
      <c r="GBI10" s="14"/>
      <c r="GBJ10" s="14"/>
      <c r="GBK10" s="14"/>
      <c r="GBL10" s="14"/>
      <c r="GBM10" s="14"/>
      <c r="GBN10" s="14"/>
      <c r="GBO10" s="14"/>
      <c r="GBP10" s="14"/>
      <c r="GBQ10" s="14"/>
      <c r="GBR10" s="14"/>
      <c r="GBS10" s="14"/>
      <c r="GBT10" s="14"/>
      <c r="GBU10" s="14"/>
      <c r="GBV10" s="14"/>
      <c r="GBW10" s="14"/>
      <c r="GBX10" s="14"/>
      <c r="GBY10" s="14"/>
      <c r="GBZ10" s="14"/>
      <c r="GCA10" s="14"/>
      <c r="GCB10" s="14"/>
      <c r="GCC10" s="14"/>
      <c r="GCD10" s="14"/>
      <c r="GCE10" s="14"/>
      <c r="GCF10" s="14"/>
      <c r="GCG10" s="14"/>
      <c r="GCH10" s="14"/>
      <c r="GCI10" s="14"/>
      <c r="GCJ10" s="14"/>
      <c r="GCK10" s="14"/>
      <c r="GCL10" s="14"/>
      <c r="GCM10" s="14"/>
      <c r="GCN10" s="14"/>
      <c r="GCO10" s="14"/>
      <c r="GCP10" s="14"/>
      <c r="GCQ10" s="14"/>
      <c r="GCR10" s="14"/>
      <c r="GCS10" s="14"/>
      <c r="GCT10" s="14"/>
      <c r="GCU10" s="14"/>
      <c r="GCV10" s="14"/>
      <c r="GCW10" s="14"/>
      <c r="GCX10" s="14"/>
      <c r="GCY10" s="14"/>
      <c r="GCZ10" s="14"/>
      <c r="GDA10" s="14"/>
      <c r="GDB10" s="14"/>
      <c r="GDC10" s="14"/>
      <c r="GDD10" s="14"/>
      <c r="GDE10" s="14"/>
      <c r="GDF10" s="14"/>
      <c r="GDG10" s="14"/>
      <c r="GDH10" s="14"/>
      <c r="GDI10" s="14"/>
      <c r="GDJ10" s="14"/>
      <c r="GDK10" s="14"/>
      <c r="GDL10" s="14"/>
      <c r="GDM10" s="14"/>
      <c r="GDN10" s="14"/>
      <c r="GDO10" s="14"/>
      <c r="GDP10" s="14"/>
      <c r="GDQ10" s="14"/>
      <c r="GDR10" s="14"/>
      <c r="GDS10" s="14"/>
      <c r="GDT10" s="14"/>
      <c r="GDU10" s="14"/>
      <c r="GDV10" s="14"/>
      <c r="GDW10" s="14"/>
      <c r="GDX10" s="14"/>
      <c r="GDY10" s="14"/>
      <c r="GDZ10" s="14"/>
      <c r="GEA10" s="14"/>
      <c r="GEB10" s="14"/>
      <c r="GEC10" s="14"/>
      <c r="GED10" s="14"/>
      <c r="GEE10" s="14"/>
      <c r="GEF10" s="14"/>
      <c r="GEG10" s="14"/>
      <c r="GEH10" s="14"/>
      <c r="GEI10" s="14"/>
      <c r="GEJ10" s="14"/>
      <c r="GEK10" s="14"/>
      <c r="GEL10" s="14"/>
      <c r="GEM10" s="14"/>
      <c r="GEN10" s="14"/>
      <c r="GEO10" s="14"/>
      <c r="GEP10" s="14"/>
      <c r="GEQ10" s="14"/>
      <c r="GER10" s="14"/>
      <c r="GES10" s="14"/>
      <c r="GET10" s="14"/>
      <c r="GEU10" s="14"/>
      <c r="GEV10" s="14"/>
      <c r="GEW10" s="14"/>
      <c r="GEX10" s="14"/>
      <c r="GEY10" s="14"/>
      <c r="GEZ10" s="14"/>
      <c r="GFA10" s="14"/>
      <c r="GFB10" s="14"/>
      <c r="GFC10" s="14"/>
      <c r="GFD10" s="14"/>
      <c r="GFE10" s="14"/>
      <c r="GFF10" s="14"/>
      <c r="GFG10" s="14"/>
      <c r="GFH10" s="14"/>
      <c r="GFI10" s="14"/>
      <c r="GFJ10" s="14"/>
      <c r="GFK10" s="14"/>
      <c r="GFL10" s="14"/>
      <c r="GFM10" s="14"/>
      <c r="GFN10" s="14"/>
      <c r="GFO10" s="14"/>
      <c r="GFP10" s="14"/>
      <c r="GFQ10" s="14"/>
      <c r="GFR10" s="14"/>
      <c r="GFS10" s="14"/>
      <c r="GFT10" s="14"/>
      <c r="GFU10" s="14"/>
      <c r="GFV10" s="14"/>
      <c r="GFW10" s="14"/>
      <c r="GFX10" s="14"/>
      <c r="GFY10" s="14"/>
      <c r="GFZ10" s="14"/>
      <c r="GGA10" s="14"/>
      <c r="GGB10" s="14"/>
      <c r="GGC10" s="14"/>
      <c r="GGD10" s="14"/>
      <c r="GGE10" s="14"/>
      <c r="GGF10" s="14"/>
      <c r="GGG10" s="14"/>
      <c r="GGH10" s="14"/>
      <c r="GGI10" s="14"/>
      <c r="GGJ10" s="14"/>
      <c r="GGK10" s="14"/>
      <c r="GGL10" s="14"/>
      <c r="GGM10" s="14"/>
      <c r="GGN10" s="14"/>
      <c r="GGO10" s="14"/>
      <c r="GGP10" s="14"/>
      <c r="GGQ10" s="14"/>
      <c r="GGR10" s="14"/>
      <c r="GGS10" s="14"/>
      <c r="GGT10" s="14"/>
      <c r="GGU10" s="14"/>
      <c r="GGV10" s="14"/>
      <c r="GGW10" s="14"/>
      <c r="GGX10" s="14"/>
      <c r="GGY10" s="14"/>
      <c r="GGZ10" s="14"/>
      <c r="GHA10" s="14"/>
      <c r="GHB10" s="14"/>
      <c r="GHC10" s="14"/>
      <c r="GHD10" s="14"/>
      <c r="GHE10" s="14"/>
      <c r="GHF10" s="14"/>
      <c r="GHG10" s="14"/>
      <c r="GHH10" s="14"/>
      <c r="GHI10" s="14"/>
      <c r="GHJ10" s="14"/>
      <c r="GHK10" s="14"/>
      <c r="GHL10" s="14"/>
      <c r="GHM10" s="14"/>
      <c r="GHN10" s="14"/>
      <c r="GHO10" s="14"/>
      <c r="GHP10" s="14"/>
      <c r="GHQ10" s="14"/>
      <c r="GHR10" s="14"/>
      <c r="GHS10" s="14"/>
      <c r="GHT10" s="14"/>
      <c r="GHU10" s="14"/>
      <c r="GHV10" s="14"/>
      <c r="GHW10" s="14"/>
      <c r="GHX10" s="14"/>
      <c r="GHY10" s="14"/>
      <c r="GHZ10" s="14"/>
      <c r="GIA10" s="14"/>
      <c r="GIB10" s="14"/>
      <c r="GIC10" s="14"/>
      <c r="GID10" s="14"/>
      <c r="GIE10" s="14"/>
      <c r="GIF10" s="14"/>
      <c r="GIG10" s="14"/>
      <c r="GIH10" s="14"/>
      <c r="GII10" s="14"/>
      <c r="GIJ10" s="14"/>
      <c r="GIK10" s="14"/>
      <c r="GIL10" s="14"/>
      <c r="GIM10" s="14"/>
      <c r="GIN10" s="14"/>
      <c r="GIO10" s="14"/>
      <c r="GIP10" s="14"/>
      <c r="GIQ10" s="14"/>
      <c r="GIR10" s="14"/>
      <c r="GIS10" s="14"/>
      <c r="GIT10" s="14"/>
      <c r="GIU10" s="14"/>
      <c r="GIV10" s="14"/>
      <c r="GIW10" s="14"/>
      <c r="GIX10" s="14"/>
      <c r="GIY10" s="14"/>
      <c r="GIZ10" s="14"/>
      <c r="GJA10" s="14"/>
      <c r="GJB10" s="14"/>
      <c r="GJC10" s="14"/>
      <c r="GJD10" s="14"/>
      <c r="GJE10" s="14"/>
      <c r="GJF10" s="14"/>
      <c r="GJG10" s="14"/>
      <c r="GJH10" s="14"/>
      <c r="GJI10" s="14"/>
      <c r="GJJ10" s="14"/>
      <c r="GJK10" s="14"/>
      <c r="GJL10" s="14"/>
      <c r="GJM10" s="14"/>
      <c r="GJN10" s="14"/>
      <c r="GJO10" s="14"/>
      <c r="GJP10" s="14"/>
      <c r="GJQ10" s="14"/>
      <c r="GJR10" s="14"/>
      <c r="GJS10" s="14"/>
      <c r="GJT10" s="14"/>
      <c r="GJU10" s="14"/>
      <c r="GJV10" s="14"/>
      <c r="GJW10" s="14"/>
      <c r="GJX10" s="14"/>
      <c r="GJY10" s="14"/>
      <c r="GJZ10" s="14"/>
      <c r="GKA10" s="14"/>
      <c r="GKB10" s="14"/>
      <c r="GKC10" s="14"/>
      <c r="GKD10" s="14"/>
      <c r="GKE10" s="14"/>
      <c r="GKF10" s="14"/>
      <c r="GKG10" s="14"/>
      <c r="GKH10" s="14"/>
      <c r="GKI10" s="14"/>
      <c r="GKJ10" s="14"/>
      <c r="GKK10" s="14"/>
      <c r="GKL10" s="14"/>
      <c r="GKM10" s="14"/>
      <c r="GKN10" s="14"/>
      <c r="GKO10" s="14"/>
      <c r="GKP10" s="14"/>
      <c r="GKQ10" s="14"/>
      <c r="GKR10" s="14"/>
      <c r="GKS10" s="14"/>
      <c r="GKT10" s="14"/>
      <c r="GKU10" s="14"/>
      <c r="GKV10" s="14"/>
      <c r="GKW10" s="14"/>
      <c r="GKX10" s="14"/>
      <c r="GKY10" s="14"/>
      <c r="GKZ10" s="14"/>
      <c r="GLA10" s="14"/>
      <c r="GLB10" s="14"/>
      <c r="GLC10" s="14"/>
      <c r="GLD10" s="14"/>
      <c r="GLE10" s="14"/>
      <c r="GLF10" s="14"/>
      <c r="GLG10" s="14"/>
      <c r="GLH10" s="14"/>
      <c r="GLI10" s="14"/>
      <c r="GLJ10" s="14"/>
      <c r="GLK10" s="14"/>
      <c r="GLL10" s="14"/>
      <c r="GLM10" s="14"/>
      <c r="GLN10" s="14"/>
      <c r="GLO10" s="14"/>
      <c r="GLP10" s="14"/>
      <c r="GLQ10" s="14"/>
      <c r="GLR10" s="14"/>
      <c r="GLS10" s="14"/>
      <c r="GLT10" s="14"/>
      <c r="GLU10" s="14"/>
      <c r="GLV10" s="14"/>
      <c r="GLW10" s="14"/>
      <c r="GLX10" s="14"/>
      <c r="GLY10" s="14"/>
      <c r="GLZ10" s="14"/>
      <c r="GMA10" s="14"/>
      <c r="GMB10" s="14"/>
      <c r="GMC10" s="14"/>
      <c r="GMD10" s="14"/>
      <c r="GME10" s="14"/>
      <c r="GMF10" s="14"/>
      <c r="GMG10" s="14"/>
      <c r="GMH10" s="14"/>
      <c r="GMI10" s="14"/>
      <c r="GMJ10" s="14"/>
      <c r="GMK10" s="14"/>
      <c r="GML10" s="14"/>
      <c r="GMM10" s="14"/>
      <c r="GMN10" s="14"/>
      <c r="GMO10" s="14"/>
      <c r="GMP10" s="14"/>
      <c r="GMQ10" s="14"/>
      <c r="GMR10" s="14"/>
      <c r="GMS10" s="14"/>
      <c r="GMT10" s="14"/>
      <c r="GMU10" s="14"/>
      <c r="GMV10" s="14"/>
      <c r="GMW10" s="14"/>
      <c r="GMX10" s="14"/>
      <c r="GMY10" s="14"/>
      <c r="GMZ10" s="14"/>
      <c r="GNA10" s="14"/>
      <c r="GNB10" s="14"/>
      <c r="GNC10" s="14"/>
      <c r="GND10" s="14"/>
      <c r="GNE10" s="14"/>
      <c r="GNF10" s="14"/>
      <c r="GNG10" s="14"/>
      <c r="GNH10" s="14"/>
      <c r="GNI10" s="14"/>
      <c r="GNJ10" s="14"/>
      <c r="GNK10" s="14"/>
      <c r="GNL10" s="14"/>
      <c r="GNM10" s="14"/>
      <c r="GNN10" s="14"/>
      <c r="GNO10" s="14"/>
      <c r="GNP10" s="14"/>
      <c r="GNQ10" s="14"/>
      <c r="GNR10" s="14"/>
      <c r="GNS10" s="14"/>
      <c r="GNT10" s="14"/>
      <c r="GNU10" s="14"/>
      <c r="GNV10" s="14"/>
      <c r="GNW10" s="14"/>
      <c r="GNX10" s="14"/>
      <c r="GNY10" s="14"/>
      <c r="GNZ10" s="14"/>
      <c r="GOA10" s="14"/>
      <c r="GOB10" s="14"/>
      <c r="GOC10" s="14"/>
      <c r="GOD10" s="14"/>
      <c r="GOE10" s="14"/>
      <c r="GOF10" s="14"/>
      <c r="GOG10" s="14"/>
      <c r="GOH10" s="14"/>
      <c r="GOI10" s="14"/>
      <c r="GOJ10" s="14"/>
      <c r="GOK10" s="14"/>
      <c r="GOL10" s="14"/>
      <c r="GOM10" s="14"/>
      <c r="GON10" s="14"/>
      <c r="GOO10" s="14"/>
      <c r="GOP10" s="14"/>
      <c r="GOQ10" s="14"/>
      <c r="GOR10" s="14"/>
      <c r="GOS10" s="14"/>
      <c r="GOT10" s="14"/>
      <c r="GOU10" s="14"/>
      <c r="GOV10" s="14"/>
      <c r="GOW10" s="14"/>
      <c r="GOX10" s="14"/>
      <c r="GOY10" s="14"/>
      <c r="GOZ10" s="14"/>
      <c r="GPA10" s="14"/>
      <c r="GPB10" s="14"/>
      <c r="GPC10" s="14"/>
      <c r="GPD10" s="14"/>
      <c r="GPE10" s="14"/>
      <c r="GPF10" s="14"/>
      <c r="GPG10" s="14"/>
      <c r="GPH10" s="14"/>
      <c r="GPI10" s="14"/>
      <c r="GPJ10" s="14"/>
      <c r="GPK10" s="14"/>
      <c r="GPL10" s="14"/>
      <c r="GPM10" s="14"/>
      <c r="GPN10" s="14"/>
      <c r="GPO10" s="14"/>
      <c r="GPP10" s="14"/>
      <c r="GPQ10" s="14"/>
      <c r="GPR10" s="14"/>
      <c r="GPS10" s="14"/>
      <c r="GPT10" s="14"/>
      <c r="GPU10" s="14"/>
      <c r="GPV10" s="14"/>
      <c r="GPW10" s="14"/>
      <c r="GPX10" s="14"/>
      <c r="GPY10" s="14"/>
      <c r="GPZ10" s="14"/>
      <c r="GQA10" s="14"/>
      <c r="GQB10" s="14"/>
      <c r="GQC10" s="14"/>
      <c r="GQD10" s="14"/>
      <c r="GQE10" s="14"/>
      <c r="GQF10" s="14"/>
      <c r="GQG10" s="14"/>
      <c r="GQH10" s="14"/>
      <c r="GQI10" s="14"/>
      <c r="GQJ10" s="14"/>
      <c r="GQK10" s="14"/>
      <c r="GQL10" s="14"/>
      <c r="GQM10" s="14"/>
      <c r="GQN10" s="14"/>
      <c r="GQO10" s="14"/>
      <c r="GQP10" s="14"/>
      <c r="GQQ10" s="14"/>
      <c r="GQR10" s="14"/>
      <c r="GQS10" s="14"/>
      <c r="GQT10" s="14"/>
      <c r="GQU10" s="14"/>
      <c r="GQV10" s="14"/>
      <c r="GQW10" s="14"/>
      <c r="GQX10" s="14"/>
      <c r="GQY10" s="14"/>
      <c r="GQZ10" s="14"/>
      <c r="GRA10" s="14"/>
      <c r="GRB10" s="14"/>
      <c r="GRC10" s="14"/>
      <c r="GRD10" s="14"/>
      <c r="GRE10" s="14"/>
      <c r="GRF10" s="14"/>
      <c r="GRG10" s="14"/>
      <c r="GRH10" s="14"/>
      <c r="GRI10" s="14"/>
      <c r="GRJ10" s="14"/>
      <c r="GRK10" s="14"/>
      <c r="GRL10" s="14"/>
      <c r="GRM10" s="14"/>
      <c r="GRN10" s="14"/>
      <c r="GRO10" s="14"/>
      <c r="GRP10" s="14"/>
      <c r="GRQ10" s="14"/>
      <c r="GRR10" s="14"/>
      <c r="GRS10" s="14"/>
      <c r="GRT10" s="14"/>
      <c r="GRU10" s="14"/>
      <c r="GRV10" s="14"/>
      <c r="GRW10" s="14"/>
      <c r="GRX10" s="14"/>
      <c r="GRY10" s="14"/>
      <c r="GRZ10" s="14"/>
      <c r="GSA10" s="14"/>
      <c r="GSB10" s="14"/>
      <c r="GSC10" s="14"/>
      <c r="GSD10" s="14"/>
      <c r="GSE10" s="14"/>
      <c r="GSF10" s="14"/>
      <c r="GSG10" s="14"/>
      <c r="GSH10" s="14"/>
      <c r="GSI10" s="14"/>
      <c r="GSJ10" s="14"/>
      <c r="GSK10" s="14"/>
      <c r="GSL10" s="14"/>
      <c r="GSM10" s="14"/>
      <c r="GSN10" s="14"/>
      <c r="GSO10" s="14"/>
      <c r="GSP10" s="14"/>
      <c r="GSQ10" s="14"/>
      <c r="GSR10" s="14"/>
      <c r="GSS10" s="14"/>
      <c r="GST10" s="14"/>
      <c r="GSU10" s="14"/>
      <c r="GSV10" s="14"/>
      <c r="GSW10" s="14"/>
      <c r="GSX10" s="14"/>
      <c r="GSY10" s="14"/>
      <c r="GSZ10" s="14"/>
      <c r="GTA10" s="14"/>
      <c r="GTB10" s="14"/>
      <c r="GTC10" s="14"/>
      <c r="GTD10" s="14"/>
      <c r="GTE10" s="14"/>
      <c r="GTF10" s="14"/>
      <c r="GTG10" s="14"/>
      <c r="GTH10" s="14"/>
      <c r="GTI10" s="14"/>
      <c r="GTJ10" s="14"/>
      <c r="GTK10" s="14"/>
      <c r="GTL10" s="14"/>
      <c r="GTM10" s="14"/>
      <c r="GTN10" s="14"/>
      <c r="GTO10" s="14"/>
      <c r="GTP10" s="14"/>
      <c r="GTQ10" s="14"/>
      <c r="GTR10" s="14"/>
      <c r="GTS10" s="14"/>
      <c r="GTT10" s="14"/>
      <c r="GTU10" s="14"/>
      <c r="GTV10" s="14"/>
      <c r="GTW10" s="14"/>
      <c r="GTX10" s="14"/>
      <c r="GTY10" s="14"/>
      <c r="GTZ10" s="14"/>
      <c r="GUA10" s="14"/>
      <c r="GUB10" s="14"/>
      <c r="GUC10" s="14"/>
      <c r="GUD10" s="14"/>
      <c r="GUE10" s="14"/>
      <c r="GUF10" s="14"/>
      <c r="GUG10" s="14"/>
      <c r="GUH10" s="14"/>
      <c r="GUI10" s="14"/>
      <c r="GUJ10" s="14"/>
      <c r="GUK10" s="14"/>
      <c r="GUL10" s="14"/>
      <c r="GUM10" s="14"/>
      <c r="GUN10" s="14"/>
      <c r="GUO10" s="14"/>
      <c r="GUP10" s="14"/>
      <c r="GUQ10" s="14"/>
      <c r="GUR10" s="14"/>
      <c r="GUS10" s="14"/>
      <c r="GUT10" s="14"/>
      <c r="GUU10" s="14"/>
      <c r="GUV10" s="14"/>
      <c r="GUW10" s="14"/>
      <c r="GUX10" s="14"/>
      <c r="GUY10" s="14"/>
      <c r="GUZ10" s="14"/>
      <c r="GVA10" s="14"/>
      <c r="GVB10" s="14"/>
      <c r="GVC10" s="14"/>
      <c r="GVD10" s="14"/>
      <c r="GVE10" s="14"/>
      <c r="GVF10" s="14"/>
      <c r="GVG10" s="14"/>
      <c r="GVH10" s="14"/>
      <c r="GVI10" s="14"/>
      <c r="GVJ10" s="14"/>
      <c r="GVK10" s="14"/>
      <c r="GVL10" s="14"/>
      <c r="GVM10" s="14"/>
      <c r="GVN10" s="14"/>
      <c r="GVO10" s="14"/>
      <c r="GVP10" s="14"/>
      <c r="GVQ10" s="14"/>
      <c r="GVR10" s="14"/>
      <c r="GVS10" s="14"/>
      <c r="GVT10" s="14"/>
      <c r="GVU10" s="14"/>
      <c r="GVV10" s="14"/>
      <c r="GVW10" s="14"/>
      <c r="GVX10" s="14"/>
      <c r="GVY10" s="14"/>
      <c r="GVZ10" s="14"/>
      <c r="GWA10" s="14"/>
      <c r="GWB10" s="14"/>
      <c r="GWC10" s="14"/>
      <c r="GWD10" s="14"/>
      <c r="GWE10" s="14"/>
      <c r="GWF10" s="14"/>
      <c r="GWG10" s="14"/>
      <c r="GWH10" s="14"/>
      <c r="GWI10" s="14"/>
      <c r="GWJ10" s="14"/>
      <c r="GWK10" s="14"/>
      <c r="GWL10" s="14"/>
      <c r="GWM10" s="14"/>
      <c r="GWN10" s="14"/>
      <c r="GWO10" s="14"/>
      <c r="GWP10" s="14"/>
      <c r="GWQ10" s="14"/>
      <c r="GWR10" s="14"/>
      <c r="GWS10" s="14"/>
      <c r="GWT10" s="14"/>
      <c r="GWU10" s="14"/>
      <c r="GWV10" s="14"/>
      <c r="GWW10" s="14"/>
      <c r="GWX10" s="14"/>
      <c r="GWY10" s="14"/>
      <c r="GWZ10" s="14"/>
      <c r="GXA10" s="14"/>
      <c r="GXB10" s="14"/>
      <c r="GXC10" s="14"/>
      <c r="GXD10" s="14"/>
      <c r="GXE10" s="14"/>
      <c r="GXF10" s="14"/>
      <c r="GXG10" s="14"/>
      <c r="GXH10" s="14"/>
      <c r="GXI10" s="14"/>
      <c r="GXJ10" s="14"/>
      <c r="GXK10" s="14"/>
      <c r="GXL10" s="14"/>
      <c r="GXM10" s="14"/>
      <c r="GXN10" s="14"/>
      <c r="GXO10" s="14"/>
      <c r="GXP10" s="14"/>
      <c r="GXQ10" s="14"/>
      <c r="GXR10" s="14"/>
      <c r="GXS10" s="14"/>
      <c r="GXT10" s="14"/>
      <c r="GXU10" s="14"/>
      <c r="GXV10" s="14"/>
      <c r="GXW10" s="14"/>
      <c r="GXX10" s="14"/>
      <c r="GXY10" s="14"/>
      <c r="GXZ10" s="14"/>
      <c r="GYA10" s="14"/>
      <c r="GYB10" s="14"/>
      <c r="GYC10" s="14"/>
      <c r="GYD10" s="14"/>
      <c r="GYE10" s="14"/>
      <c r="GYF10" s="14"/>
      <c r="GYG10" s="14"/>
      <c r="GYH10" s="14"/>
      <c r="GYI10" s="14"/>
      <c r="GYJ10" s="14"/>
      <c r="GYK10" s="14"/>
      <c r="GYL10" s="14"/>
      <c r="GYM10" s="14"/>
      <c r="GYN10" s="14"/>
      <c r="GYO10" s="14"/>
      <c r="GYP10" s="14"/>
      <c r="GYQ10" s="14"/>
      <c r="GYR10" s="14"/>
      <c r="GYS10" s="14"/>
      <c r="GYT10" s="14"/>
      <c r="GYU10" s="14"/>
      <c r="GYV10" s="14"/>
      <c r="GYW10" s="14"/>
      <c r="GYX10" s="14"/>
      <c r="GYY10" s="14"/>
      <c r="GYZ10" s="14"/>
      <c r="GZA10" s="14"/>
      <c r="GZB10" s="14"/>
      <c r="GZC10" s="14"/>
      <c r="GZD10" s="14"/>
      <c r="GZE10" s="14"/>
      <c r="GZF10" s="14"/>
      <c r="GZG10" s="14"/>
      <c r="GZH10" s="14"/>
      <c r="GZI10" s="14"/>
      <c r="GZJ10" s="14"/>
      <c r="GZK10" s="14"/>
      <c r="GZL10" s="14"/>
      <c r="GZM10" s="14"/>
      <c r="GZN10" s="14"/>
      <c r="GZO10" s="14"/>
      <c r="GZP10" s="14"/>
      <c r="GZQ10" s="14"/>
      <c r="GZR10" s="14"/>
      <c r="GZS10" s="14"/>
      <c r="GZT10" s="14"/>
      <c r="GZU10" s="14"/>
      <c r="GZV10" s="14"/>
      <c r="GZW10" s="14"/>
      <c r="GZX10" s="14"/>
      <c r="GZY10" s="14"/>
      <c r="GZZ10" s="14"/>
      <c r="HAA10" s="14"/>
      <c r="HAB10" s="14"/>
      <c r="HAC10" s="14"/>
      <c r="HAD10" s="14"/>
      <c r="HAE10" s="14"/>
      <c r="HAF10" s="14"/>
      <c r="HAG10" s="14"/>
      <c r="HAH10" s="14"/>
      <c r="HAI10" s="14"/>
      <c r="HAJ10" s="14"/>
      <c r="HAK10" s="14"/>
      <c r="HAL10" s="14"/>
      <c r="HAM10" s="14"/>
      <c r="HAN10" s="14"/>
      <c r="HAO10" s="14"/>
      <c r="HAP10" s="14"/>
      <c r="HAQ10" s="14"/>
      <c r="HAR10" s="14"/>
      <c r="HAS10" s="14"/>
      <c r="HAT10" s="14"/>
      <c r="HAU10" s="14"/>
      <c r="HAV10" s="14"/>
      <c r="HAW10" s="14"/>
      <c r="HAX10" s="14"/>
      <c r="HAY10" s="14"/>
      <c r="HAZ10" s="14"/>
      <c r="HBA10" s="14"/>
      <c r="HBB10" s="14"/>
      <c r="HBC10" s="14"/>
      <c r="HBD10" s="14"/>
      <c r="HBE10" s="14"/>
      <c r="HBF10" s="14"/>
      <c r="HBG10" s="14"/>
      <c r="HBH10" s="14"/>
      <c r="HBI10" s="14"/>
      <c r="HBJ10" s="14"/>
      <c r="HBK10" s="14"/>
      <c r="HBL10" s="14"/>
      <c r="HBM10" s="14"/>
      <c r="HBN10" s="14"/>
      <c r="HBO10" s="14"/>
      <c r="HBP10" s="14"/>
      <c r="HBQ10" s="14"/>
      <c r="HBR10" s="14"/>
      <c r="HBS10" s="14"/>
      <c r="HBT10" s="14"/>
      <c r="HBU10" s="14"/>
      <c r="HBV10" s="14"/>
      <c r="HBW10" s="14"/>
      <c r="HBX10" s="14"/>
      <c r="HBY10" s="14"/>
      <c r="HBZ10" s="14"/>
      <c r="HCA10" s="14"/>
      <c r="HCB10" s="14"/>
      <c r="HCC10" s="14"/>
      <c r="HCD10" s="14"/>
      <c r="HCE10" s="14"/>
      <c r="HCF10" s="14"/>
      <c r="HCG10" s="14"/>
      <c r="HCH10" s="14"/>
      <c r="HCI10" s="14"/>
      <c r="HCJ10" s="14"/>
      <c r="HCK10" s="14"/>
      <c r="HCL10" s="14"/>
      <c r="HCM10" s="14"/>
      <c r="HCN10" s="14"/>
      <c r="HCO10" s="14"/>
      <c r="HCP10" s="14"/>
      <c r="HCQ10" s="14"/>
      <c r="HCR10" s="14"/>
      <c r="HCS10" s="14"/>
      <c r="HCT10" s="14"/>
      <c r="HCU10" s="14"/>
      <c r="HCV10" s="14"/>
      <c r="HCW10" s="14"/>
      <c r="HCX10" s="14"/>
      <c r="HCY10" s="14"/>
      <c r="HCZ10" s="14"/>
      <c r="HDA10" s="14"/>
      <c r="HDB10" s="14"/>
      <c r="HDC10" s="14"/>
      <c r="HDD10" s="14"/>
      <c r="HDE10" s="14"/>
      <c r="HDF10" s="14"/>
      <c r="HDG10" s="14"/>
      <c r="HDH10" s="14"/>
      <c r="HDI10" s="14"/>
      <c r="HDJ10" s="14"/>
      <c r="HDK10" s="14"/>
      <c r="HDL10" s="14"/>
      <c r="HDM10" s="14"/>
      <c r="HDN10" s="14"/>
      <c r="HDO10" s="14"/>
      <c r="HDP10" s="14"/>
      <c r="HDQ10" s="14"/>
      <c r="HDR10" s="14"/>
      <c r="HDS10" s="14"/>
      <c r="HDT10" s="14"/>
      <c r="HDU10" s="14"/>
      <c r="HDV10" s="14"/>
      <c r="HDW10" s="14"/>
      <c r="HDX10" s="14"/>
      <c r="HDY10" s="14"/>
      <c r="HDZ10" s="14"/>
      <c r="HEA10" s="14"/>
      <c r="HEB10" s="14"/>
      <c r="HEC10" s="14"/>
      <c r="HED10" s="14"/>
      <c r="HEE10" s="14"/>
      <c r="HEF10" s="14"/>
      <c r="HEG10" s="14"/>
      <c r="HEH10" s="14"/>
      <c r="HEI10" s="14"/>
      <c r="HEJ10" s="14"/>
      <c r="HEK10" s="14"/>
      <c r="HEL10" s="14"/>
      <c r="HEM10" s="14"/>
      <c r="HEN10" s="14"/>
      <c r="HEO10" s="14"/>
      <c r="HEP10" s="14"/>
      <c r="HEQ10" s="14"/>
      <c r="HER10" s="14"/>
      <c r="HES10" s="14"/>
      <c r="HET10" s="14"/>
      <c r="HEU10" s="14"/>
      <c r="HEV10" s="14"/>
      <c r="HEW10" s="14"/>
      <c r="HEX10" s="14"/>
      <c r="HEY10" s="14"/>
      <c r="HEZ10" s="14"/>
      <c r="HFA10" s="14"/>
      <c r="HFB10" s="14"/>
      <c r="HFC10" s="14"/>
      <c r="HFD10" s="14"/>
      <c r="HFE10" s="14"/>
      <c r="HFF10" s="14"/>
      <c r="HFG10" s="14"/>
      <c r="HFH10" s="14"/>
      <c r="HFI10" s="14"/>
      <c r="HFJ10" s="14"/>
      <c r="HFK10" s="14"/>
      <c r="HFL10" s="14"/>
      <c r="HFM10" s="14"/>
      <c r="HFN10" s="14"/>
      <c r="HFO10" s="14"/>
      <c r="HFP10" s="14"/>
      <c r="HFQ10" s="14"/>
      <c r="HFR10" s="14"/>
      <c r="HFS10" s="14"/>
      <c r="HFT10" s="14"/>
      <c r="HFU10" s="14"/>
      <c r="HFV10" s="14"/>
      <c r="HFW10" s="14"/>
      <c r="HFX10" s="14"/>
      <c r="HFY10" s="14"/>
      <c r="HFZ10" s="14"/>
      <c r="HGA10" s="14"/>
      <c r="HGB10" s="14"/>
      <c r="HGC10" s="14"/>
      <c r="HGD10" s="14"/>
      <c r="HGE10" s="14"/>
      <c r="HGF10" s="14"/>
      <c r="HGG10" s="14"/>
      <c r="HGH10" s="14"/>
      <c r="HGI10" s="14"/>
      <c r="HGJ10" s="14"/>
      <c r="HGK10" s="14"/>
      <c r="HGL10" s="14"/>
      <c r="HGM10" s="14"/>
      <c r="HGN10" s="14"/>
      <c r="HGO10" s="14"/>
      <c r="HGP10" s="14"/>
      <c r="HGQ10" s="14"/>
      <c r="HGR10" s="14"/>
      <c r="HGS10" s="14"/>
      <c r="HGT10" s="14"/>
      <c r="HGU10" s="14"/>
      <c r="HGV10" s="14"/>
      <c r="HGW10" s="14"/>
      <c r="HGX10" s="14"/>
      <c r="HGY10" s="14"/>
      <c r="HGZ10" s="14"/>
      <c r="HHA10" s="14"/>
      <c r="HHB10" s="14"/>
      <c r="HHC10" s="14"/>
      <c r="HHD10" s="14"/>
      <c r="HHE10" s="14"/>
      <c r="HHF10" s="14"/>
      <c r="HHG10" s="14"/>
      <c r="HHH10" s="14"/>
      <c r="HHI10" s="14"/>
      <c r="HHJ10" s="14"/>
      <c r="HHK10" s="14"/>
      <c r="HHL10" s="14"/>
      <c r="HHM10" s="14"/>
      <c r="HHN10" s="14"/>
      <c r="HHO10" s="14"/>
      <c r="HHP10" s="14"/>
      <c r="HHQ10" s="14"/>
      <c r="HHR10" s="14"/>
      <c r="HHS10" s="14"/>
      <c r="HHT10" s="14"/>
      <c r="HHU10" s="14"/>
      <c r="HHV10" s="14"/>
      <c r="HHW10" s="14"/>
      <c r="HHX10" s="14"/>
      <c r="HHY10" s="14"/>
      <c r="HHZ10" s="14"/>
      <c r="HIA10" s="14"/>
      <c r="HIB10" s="14"/>
      <c r="HIC10" s="14"/>
      <c r="HID10" s="14"/>
      <c r="HIE10" s="14"/>
      <c r="HIF10" s="14"/>
      <c r="HIG10" s="14"/>
      <c r="HIH10" s="14"/>
      <c r="HII10" s="14"/>
      <c r="HIJ10" s="14"/>
      <c r="HIK10" s="14"/>
      <c r="HIL10" s="14"/>
      <c r="HIM10" s="14"/>
      <c r="HIN10" s="14"/>
      <c r="HIO10" s="14"/>
      <c r="HIP10" s="14"/>
      <c r="HIQ10" s="14"/>
      <c r="HIR10" s="14"/>
      <c r="HIS10" s="14"/>
      <c r="HIT10" s="14"/>
      <c r="HIU10" s="14"/>
      <c r="HIV10" s="14"/>
      <c r="HIW10" s="14"/>
      <c r="HIX10" s="14"/>
      <c r="HIY10" s="14"/>
      <c r="HIZ10" s="14"/>
      <c r="HJA10" s="14"/>
      <c r="HJB10" s="14"/>
      <c r="HJC10" s="14"/>
      <c r="HJD10" s="14"/>
      <c r="HJE10" s="14"/>
      <c r="HJF10" s="14"/>
      <c r="HJG10" s="14"/>
      <c r="HJH10" s="14"/>
      <c r="HJI10" s="14"/>
      <c r="HJJ10" s="14"/>
      <c r="HJK10" s="14"/>
      <c r="HJL10" s="14"/>
      <c r="HJM10" s="14"/>
      <c r="HJN10" s="14"/>
      <c r="HJO10" s="14"/>
      <c r="HJP10" s="14"/>
      <c r="HJQ10" s="14"/>
      <c r="HJR10" s="14"/>
      <c r="HJS10" s="14"/>
      <c r="HJT10" s="14"/>
      <c r="HJU10" s="14"/>
      <c r="HJV10" s="14"/>
      <c r="HJW10" s="14"/>
      <c r="HJX10" s="14"/>
      <c r="HJY10" s="14"/>
      <c r="HJZ10" s="14"/>
      <c r="HKA10" s="14"/>
      <c r="HKB10" s="14"/>
      <c r="HKC10" s="14"/>
      <c r="HKD10" s="14"/>
      <c r="HKE10" s="14"/>
      <c r="HKF10" s="14"/>
      <c r="HKG10" s="14"/>
      <c r="HKH10" s="14"/>
      <c r="HKI10" s="14"/>
      <c r="HKJ10" s="14"/>
      <c r="HKK10" s="14"/>
      <c r="HKL10" s="14"/>
      <c r="HKM10" s="14"/>
      <c r="HKN10" s="14"/>
      <c r="HKO10" s="14"/>
      <c r="HKP10" s="14"/>
      <c r="HKQ10" s="14"/>
      <c r="HKR10" s="14"/>
      <c r="HKS10" s="14"/>
      <c r="HKT10" s="14"/>
      <c r="HKU10" s="14"/>
      <c r="HKV10" s="14"/>
      <c r="HKW10" s="14"/>
      <c r="HKX10" s="14"/>
      <c r="HKY10" s="14"/>
      <c r="HKZ10" s="14"/>
      <c r="HLA10" s="14"/>
      <c r="HLB10" s="14"/>
      <c r="HLC10" s="14"/>
      <c r="HLD10" s="14"/>
      <c r="HLE10" s="14"/>
      <c r="HLF10" s="14"/>
      <c r="HLG10" s="14"/>
      <c r="HLH10" s="14"/>
      <c r="HLI10" s="14"/>
      <c r="HLJ10" s="14"/>
      <c r="HLK10" s="14"/>
      <c r="HLL10" s="14"/>
      <c r="HLM10" s="14"/>
      <c r="HLN10" s="14"/>
      <c r="HLO10" s="14"/>
      <c r="HLP10" s="14"/>
      <c r="HLQ10" s="14"/>
      <c r="HLR10" s="14"/>
      <c r="HLS10" s="14"/>
      <c r="HLT10" s="14"/>
      <c r="HLU10" s="14"/>
      <c r="HLV10" s="14"/>
      <c r="HLW10" s="14"/>
      <c r="HLX10" s="14"/>
      <c r="HLY10" s="14"/>
      <c r="HLZ10" s="14"/>
      <c r="HMA10" s="14"/>
      <c r="HMB10" s="14"/>
      <c r="HMC10" s="14"/>
      <c r="HMD10" s="14"/>
      <c r="HME10" s="14"/>
      <c r="HMF10" s="14"/>
      <c r="HMG10" s="14"/>
      <c r="HMH10" s="14"/>
      <c r="HMI10" s="14"/>
      <c r="HMJ10" s="14"/>
      <c r="HMK10" s="14"/>
      <c r="HML10" s="14"/>
      <c r="HMM10" s="14"/>
      <c r="HMN10" s="14"/>
      <c r="HMO10" s="14"/>
      <c r="HMP10" s="14"/>
      <c r="HMQ10" s="14"/>
      <c r="HMR10" s="14"/>
      <c r="HMS10" s="14"/>
      <c r="HMT10" s="14"/>
      <c r="HMU10" s="14"/>
      <c r="HMV10" s="14"/>
      <c r="HMW10" s="14"/>
      <c r="HMX10" s="14"/>
      <c r="HMY10" s="14"/>
      <c r="HMZ10" s="14"/>
      <c r="HNA10" s="14"/>
      <c r="HNB10" s="14"/>
      <c r="HNC10" s="14"/>
      <c r="HND10" s="14"/>
      <c r="HNE10" s="14"/>
      <c r="HNF10" s="14"/>
      <c r="HNG10" s="14"/>
      <c r="HNH10" s="14"/>
      <c r="HNI10" s="14"/>
      <c r="HNJ10" s="14"/>
      <c r="HNK10" s="14"/>
      <c r="HNL10" s="14"/>
      <c r="HNM10" s="14"/>
      <c r="HNN10" s="14"/>
      <c r="HNO10" s="14"/>
      <c r="HNP10" s="14"/>
      <c r="HNQ10" s="14"/>
      <c r="HNR10" s="14"/>
      <c r="HNS10" s="14"/>
      <c r="HNT10" s="14"/>
      <c r="HNU10" s="14"/>
      <c r="HNV10" s="14"/>
      <c r="HNW10" s="14"/>
      <c r="HNX10" s="14"/>
      <c r="HNY10" s="14"/>
      <c r="HNZ10" s="14"/>
      <c r="HOA10" s="14"/>
      <c r="HOB10" s="14"/>
      <c r="HOC10" s="14"/>
      <c r="HOD10" s="14"/>
      <c r="HOE10" s="14"/>
      <c r="HOF10" s="14"/>
      <c r="HOG10" s="14"/>
      <c r="HOH10" s="14"/>
      <c r="HOI10" s="14"/>
      <c r="HOJ10" s="14"/>
      <c r="HOK10" s="14"/>
      <c r="HOL10" s="14"/>
      <c r="HOM10" s="14"/>
      <c r="HON10" s="14"/>
      <c r="HOO10" s="14"/>
      <c r="HOP10" s="14"/>
      <c r="HOQ10" s="14"/>
      <c r="HOR10" s="14"/>
      <c r="HOS10" s="14"/>
      <c r="HOT10" s="14"/>
      <c r="HOU10" s="14"/>
      <c r="HOV10" s="14"/>
      <c r="HOW10" s="14"/>
      <c r="HOX10" s="14"/>
      <c r="HOY10" s="14"/>
      <c r="HOZ10" s="14"/>
      <c r="HPA10" s="14"/>
      <c r="HPB10" s="14"/>
      <c r="HPC10" s="14"/>
      <c r="HPD10" s="14"/>
      <c r="HPE10" s="14"/>
      <c r="HPF10" s="14"/>
      <c r="HPG10" s="14"/>
      <c r="HPH10" s="14"/>
      <c r="HPI10" s="14"/>
      <c r="HPJ10" s="14"/>
      <c r="HPK10" s="14"/>
      <c r="HPL10" s="14"/>
      <c r="HPM10" s="14"/>
      <c r="HPN10" s="14"/>
      <c r="HPO10" s="14"/>
      <c r="HPP10" s="14"/>
      <c r="HPQ10" s="14"/>
      <c r="HPR10" s="14"/>
      <c r="HPS10" s="14"/>
      <c r="HPT10" s="14"/>
      <c r="HPU10" s="14"/>
      <c r="HPV10" s="14"/>
      <c r="HPW10" s="14"/>
      <c r="HPX10" s="14"/>
      <c r="HPY10" s="14"/>
      <c r="HPZ10" s="14"/>
      <c r="HQA10" s="14"/>
      <c r="HQB10" s="14"/>
      <c r="HQC10" s="14"/>
      <c r="HQD10" s="14"/>
      <c r="HQE10" s="14"/>
      <c r="HQF10" s="14"/>
      <c r="HQG10" s="14"/>
      <c r="HQH10" s="14"/>
      <c r="HQI10" s="14"/>
      <c r="HQJ10" s="14"/>
      <c r="HQK10" s="14"/>
      <c r="HQL10" s="14"/>
      <c r="HQM10" s="14"/>
      <c r="HQN10" s="14"/>
      <c r="HQO10" s="14"/>
      <c r="HQP10" s="14"/>
      <c r="HQQ10" s="14"/>
      <c r="HQR10" s="14"/>
      <c r="HQS10" s="14"/>
      <c r="HQT10" s="14"/>
      <c r="HQU10" s="14"/>
      <c r="HQV10" s="14"/>
      <c r="HQW10" s="14"/>
      <c r="HQX10" s="14"/>
      <c r="HQY10" s="14"/>
      <c r="HQZ10" s="14"/>
      <c r="HRA10" s="14"/>
      <c r="HRB10" s="14"/>
      <c r="HRC10" s="14"/>
      <c r="HRD10" s="14"/>
      <c r="HRE10" s="14"/>
      <c r="HRF10" s="14"/>
      <c r="HRG10" s="14"/>
      <c r="HRH10" s="14"/>
      <c r="HRI10" s="14"/>
      <c r="HRJ10" s="14"/>
      <c r="HRK10" s="14"/>
      <c r="HRL10" s="14"/>
      <c r="HRM10" s="14"/>
      <c r="HRN10" s="14"/>
      <c r="HRO10" s="14"/>
      <c r="HRP10" s="14"/>
      <c r="HRQ10" s="14"/>
      <c r="HRR10" s="14"/>
      <c r="HRS10" s="14"/>
      <c r="HRT10" s="14"/>
      <c r="HRU10" s="14"/>
      <c r="HRV10" s="14"/>
      <c r="HRW10" s="14"/>
      <c r="HRX10" s="14"/>
      <c r="HRY10" s="14"/>
      <c r="HRZ10" s="14"/>
      <c r="HSA10" s="14"/>
      <c r="HSB10" s="14"/>
      <c r="HSC10" s="14"/>
      <c r="HSD10" s="14"/>
      <c r="HSE10" s="14"/>
      <c r="HSF10" s="14"/>
      <c r="HSG10" s="14"/>
      <c r="HSH10" s="14"/>
      <c r="HSI10" s="14"/>
      <c r="HSJ10" s="14"/>
      <c r="HSK10" s="14"/>
      <c r="HSL10" s="14"/>
      <c r="HSM10" s="14"/>
      <c r="HSN10" s="14"/>
      <c r="HSO10" s="14"/>
      <c r="HSP10" s="14"/>
      <c r="HSQ10" s="14"/>
      <c r="HSR10" s="14"/>
      <c r="HSS10" s="14"/>
      <c r="HST10" s="14"/>
      <c r="HSU10" s="14"/>
      <c r="HSV10" s="14"/>
      <c r="HSW10" s="14"/>
      <c r="HSX10" s="14"/>
      <c r="HSY10" s="14"/>
      <c r="HSZ10" s="14"/>
      <c r="HTA10" s="14"/>
      <c r="HTB10" s="14"/>
      <c r="HTC10" s="14"/>
      <c r="HTD10" s="14"/>
      <c r="HTE10" s="14"/>
      <c r="HTF10" s="14"/>
      <c r="HTG10" s="14"/>
      <c r="HTH10" s="14"/>
      <c r="HTI10" s="14"/>
      <c r="HTJ10" s="14"/>
      <c r="HTK10" s="14"/>
      <c r="HTL10" s="14"/>
      <c r="HTM10" s="14"/>
      <c r="HTN10" s="14"/>
      <c r="HTO10" s="14"/>
      <c r="HTP10" s="14"/>
      <c r="HTQ10" s="14"/>
      <c r="HTR10" s="14"/>
      <c r="HTS10" s="14"/>
      <c r="HTT10" s="14"/>
      <c r="HTU10" s="14"/>
      <c r="HTV10" s="14"/>
      <c r="HTW10" s="14"/>
      <c r="HTX10" s="14"/>
      <c r="HTY10" s="14"/>
      <c r="HTZ10" s="14"/>
      <c r="HUA10" s="14"/>
      <c r="HUB10" s="14"/>
      <c r="HUC10" s="14"/>
      <c r="HUD10" s="14"/>
      <c r="HUE10" s="14"/>
      <c r="HUF10" s="14"/>
      <c r="HUG10" s="14"/>
      <c r="HUH10" s="14"/>
      <c r="HUI10" s="14"/>
      <c r="HUJ10" s="14"/>
      <c r="HUK10" s="14"/>
      <c r="HUL10" s="14"/>
      <c r="HUM10" s="14"/>
      <c r="HUN10" s="14"/>
      <c r="HUO10" s="14"/>
      <c r="HUP10" s="14"/>
      <c r="HUQ10" s="14"/>
      <c r="HUR10" s="14"/>
      <c r="HUS10" s="14"/>
      <c r="HUT10" s="14"/>
      <c r="HUU10" s="14"/>
      <c r="HUV10" s="14"/>
      <c r="HUW10" s="14"/>
      <c r="HUX10" s="14"/>
      <c r="HUY10" s="14"/>
      <c r="HUZ10" s="14"/>
      <c r="HVA10" s="14"/>
      <c r="HVB10" s="14"/>
      <c r="HVC10" s="14"/>
      <c r="HVD10" s="14"/>
      <c r="HVE10" s="14"/>
      <c r="HVF10" s="14"/>
      <c r="HVG10" s="14"/>
      <c r="HVH10" s="14"/>
      <c r="HVI10" s="14"/>
      <c r="HVJ10" s="14"/>
      <c r="HVK10" s="14"/>
      <c r="HVL10" s="14"/>
      <c r="HVM10" s="14"/>
      <c r="HVN10" s="14"/>
      <c r="HVO10" s="14"/>
      <c r="HVP10" s="14"/>
      <c r="HVQ10" s="14"/>
      <c r="HVR10" s="14"/>
      <c r="HVS10" s="14"/>
      <c r="HVT10" s="14"/>
      <c r="HVU10" s="14"/>
      <c r="HVV10" s="14"/>
      <c r="HVW10" s="14"/>
      <c r="HVX10" s="14"/>
      <c r="HVY10" s="14"/>
      <c r="HVZ10" s="14"/>
      <c r="HWA10" s="14"/>
      <c r="HWB10" s="14"/>
      <c r="HWC10" s="14"/>
      <c r="HWD10" s="14"/>
      <c r="HWE10" s="14"/>
      <c r="HWF10" s="14"/>
      <c r="HWG10" s="14"/>
      <c r="HWH10" s="14"/>
      <c r="HWI10" s="14"/>
      <c r="HWJ10" s="14"/>
      <c r="HWK10" s="14"/>
      <c r="HWL10" s="14"/>
      <c r="HWM10" s="14"/>
      <c r="HWN10" s="14"/>
      <c r="HWO10" s="14"/>
      <c r="HWP10" s="14"/>
      <c r="HWQ10" s="14"/>
      <c r="HWR10" s="14"/>
      <c r="HWS10" s="14"/>
      <c r="HWT10" s="14"/>
      <c r="HWU10" s="14"/>
      <c r="HWV10" s="14"/>
      <c r="HWW10" s="14"/>
      <c r="HWX10" s="14"/>
      <c r="HWY10" s="14"/>
      <c r="HWZ10" s="14"/>
      <c r="HXA10" s="14"/>
      <c r="HXB10" s="14"/>
      <c r="HXC10" s="14"/>
      <c r="HXD10" s="14"/>
      <c r="HXE10" s="14"/>
      <c r="HXF10" s="14"/>
      <c r="HXG10" s="14"/>
      <c r="HXH10" s="14"/>
      <c r="HXI10" s="14"/>
      <c r="HXJ10" s="14"/>
      <c r="HXK10" s="14"/>
      <c r="HXL10" s="14"/>
      <c r="HXM10" s="14"/>
      <c r="HXN10" s="14"/>
      <c r="HXO10" s="14"/>
      <c r="HXP10" s="14"/>
      <c r="HXQ10" s="14"/>
      <c r="HXR10" s="14"/>
      <c r="HXS10" s="14"/>
      <c r="HXT10" s="14"/>
      <c r="HXU10" s="14"/>
      <c r="HXV10" s="14"/>
      <c r="HXW10" s="14"/>
      <c r="HXX10" s="14"/>
      <c r="HXY10" s="14"/>
      <c r="HXZ10" s="14"/>
      <c r="HYA10" s="14"/>
      <c r="HYB10" s="14"/>
      <c r="HYC10" s="14"/>
      <c r="HYD10" s="14"/>
      <c r="HYE10" s="14"/>
      <c r="HYF10" s="14"/>
      <c r="HYG10" s="14"/>
      <c r="HYH10" s="14"/>
      <c r="HYI10" s="14"/>
      <c r="HYJ10" s="14"/>
      <c r="HYK10" s="14"/>
      <c r="HYL10" s="14"/>
      <c r="HYM10" s="14"/>
      <c r="HYN10" s="14"/>
      <c r="HYO10" s="14"/>
      <c r="HYP10" s="14"/>
      <c r="HYQ10" s="14"/>
      <c r="HYR10" s="14"/>
      <c r="HYS10" s="14"/>
      <c r="HYT10" s="14"/>
      <c r="HYU10" s="14"/>
      <c r="HYV10" s="14"/>
      <c r="HYW10" s="14"/>
      <c r="HYX10" s="14"/>
      <c r="HYY10" s="14"/>
      <c r="HYZ10" s="14"/>
      <c r="HZA10" s="14"/>
      <c r="HZB10" s="14"/>
      <c r="HZC10" s="14"/>
      <c r="HZD10" s="14"/>
      <c r="HZE10" s="14"/>
      <c r="HZF10" s="14"/>
      <c r="HZG10" s="14"/>
      <c r="HZH10" s="14"/>
      <c r="HZI10" s="14"/>
      <c r="HZJ10" s="14"/>
      <c r="HZK10" s="14"/>
      <c r="HZL10" s="14"/>
      <c r="HZM10" s="14"/>
      <c r="HZN10" s="14"/>
      <c r="HZO10" s="14"/>
      <c r="HZP10" s="14"/>
      <c r="HZQ10" s="14"/>
      <c r="HZR10" s="14"/>
      <c r="HZS10" s="14"/>
      <c r="HZT10" s="14"/>
      <c r="HZU10" s="14"/>
      <c r="HZV10" s="14"/>
      <c r="HZW10" s="14"/>
      <c r="HZX10" s="14"/>
      <c r="HZY10" s="14"/>
      <c r="HZZ10" s="14"/>
      <c r="IAA10" s="14"/>
      <c r="IAB10" s="14"/>
      <c r="IAC10" s="14"/>
      <c r="IAD10" s="14"/>
      <c r="IAE10" s="14"/>
      <c r="IAF10" s="14"/>
      <c r="IAG10" s="14"/>
      <c r="IAH10" s="14"/>
      <c r="IAI10" s="14"/>
      <c r="IAJ10" s="14"/>
      <c r="IAK10" s="14"/>
      <c r="IAL10" s="14"/>
      <c r="IAM10" s="14"/>
      <c r="IAN10" s="14"/>
      <c r="IAO10" s="14"/>
      <c r="IAP10" s="14"/>
      <c r="IAQ10" s="14"/>
      <c r="IAR10" s="14"/>
      <c r="IAS10" s="14"/>
      <c r="IAT10" s="14"/>
      <c r="IAU10" s="14"/>
      <c r="IAV10" s="14"/>
      <c r="IAW10" s="14"/>
      <c r="IAX10" s="14"/>
      <c r="IAY10" s="14"/>
      <c r="IAZ10" s="14"/>
      <c r="IBA10" s="14"/>
      <c r="IBB10" s="14"/>
      <c r="IBC10" s="14"/>
      <c r="IBD10" s="14"/>
      <c r="IBE10" s="14"/>
      <c r="IBF10" s="14"/>
      <c r="IBG10" s="14"/>
      <c r="IBH10" s="14"/>
      <c r="IBI10" s="14"/>
      <c r="IBJ10" s="14"/>
      <c r="IBK10" s="14"/>
      <c r="IBL10" s="14"/>
      <c r="IBM10" s="14"/>
      <c r="IBN10" s="14"/>
      <c r="IBO10" s="14"/>
      <c r="IBP10" s="14"/>
      <c r="IBQ10" s="14"/>
      <c r="IBR10" s="14"/>
      <c r="IBS10" s="14"/>
      <c r="IBT10" s="14"/>
      <c r="IBU10" s="14"/>
      <c r="IBV10" s="14"/>
      <c r="IBW10" s="14"/>
      <c r="IBX10" s="14"/>
      <c r="IBY10" s="14"/>
      <c r="IBZ10" s="14"/>
      <c r="ICA10" s="14"/>
      <c r="ICB10" s="14"/>
      <c r="ICC10" s="14"/>
      <c r="ICD10" s="14"/>
      <c r="ICE10" s="14"/>
      <c r="ICF10" s="14"/>
      <c r="ICG10" s="14"/>
      <c r="ICH10" s="14"/>
      <c r="ICI10" s="14"/>
      <c r="ICJ10" s="14"/>
      <c r="ICK10" s="14"/>
      <c r="ICL10" s="14"/>
      <c r="ICM10" s="14"/>
      <c r="ICN10" s="14"/>
      <c r="ICO10" s="14"/>
      <c r="ICP10" s="14"/>
      <c r="ICQ10" s="14"/>
      <c r="ICR10" s="14"/>
      <c r="ICS10" s="14"/>
      <c r="ICT10" s="14"/>
      <c r="ICU10" s="14"/>
      <c r="ICV10" s="14"/>
      <c r="ICW10" s="14"/>
      <c r="ICX10" s="14"/>
      <c r="ICY10" s="14"/>
      <c r="ICZ10" s="14"/>
      <c r="IDA10" s="14"/>
      <c r="IDB10" s="14"/>
      <c r="IDC10" s="14"/>
      <c r="IDD10" s="14"/>
      <c r="IDE10" s="14"/>
      <c r="IDF10" s="14"/>
      <c r="IDG10" s="14"/>
      <c r="IDH10" s="14"/>
      <c r="IDI10" s="14"/>
      <c r="IDJ10" s="14"/>
      <c r="IDK10" s="14"/>
      <c r="IDL10" s="14"/>
      <c r="IDM10" s="14"/>
      <c r="IDN10" s="14"/>
      <c r="IDO10" s="14"/>
      <c r="IDP10" s="14"/>
      <c r="IDQ10" s="14"/>
      <c r="IDR10" s="14"/>
      <c r="IDS10" s="14"/>
      <c r="IDT10" s="14"/>
      <c r="IDU10" s="14"/>
      <c r="IDV10" s="14"/>
      <c r="IDW10" s="14"/>
      <c r="IDX10" s="14"/>
      <c r="IDY10" s="14"/>
      <c r="IDZ10" s="14"/>
      <c r="IEA10" s="14"/>
      <c r="IEB10" s="14"/>
      <c r="IEC10" s="14"/>
      <c r="IED10" s="14"/>
      <c r="IEE10" s="14"/>
      <c r="IEF10" s="14"/>
      <c r="IEG10" s="14"/>
      <c r="IEH10" s="14"/>
      <c r="IEI10" s="14"/>
      <c r="IEJ10" s="14"/>
      <c r="IEK10" s="14"/>
      <c r="IEL10" s="14"/>
      <c r="IEM10" s="14"/>
      <c r="IEN10" s="14"/>
      <c r="IEO10" s="14"/>
      <c r="IEP10" s="14"/>
      <c r="IEQ10" s="14"/>
      <c r="IER10" s="14"/>
      <c r="IES10" s="14"/>
      <c r="IET10" s="14"/>
      <c r="IEU10" s="14"/>
      <c r="IEV10" s="14"/>
      <c r="IEW10" s="14"/>
      <c r="IEX10" s="14"/>
      <c r="IEY10" s="14"/>
      <c r="IEZ10" s="14"/>
      <c r="IFA10" s="14"/>
      <c r="IFB10" s="14"/>
      <c r="IFC10" s="14"/>
      <c r="IFD10" s="14"/>
      <c r="IFE10" s="14"/>
      <c r="IFF10" s="14"/>
      <c r="IFG10" s="14"/>
      <c r="IFH10" s="14"/>
      <c r="IFI10" s="14"/>
      <c r="IFJ10" s="14"/>
      <c r="IFK10" s="14"/>
      <c r="IFL10" s="14"/>
      <c r="IFM10" s="14"/>
      <c r="IFN10" s="14"/>
      <c r="IFO10" s="14"/>
      <c r="IFP10" s="14"/>
      <c r="IFQ10" s="14"/>
      <c r="IFR10" s="14"/>
      <c r="IFS10" s="14"/>
      <c r="IFT10" s="14"/>
      <c r="IFU10" s="14"/>
      <c r="IFV10" s="14"/>
      <c r="IFW10" s="14"/>
      <c r="IFX10" s="14"/>
      <c r="IFY10" s="14"/>
      <c r="IFZ10" s="14"/>
      <c r="IGA10" s="14"/>
      <c r="IGB10" s="14"/>
      <c r="IGC10" s="14"/>
      <c r="IGD10" s="14"/>
      <c r="IGE10" s="14"/>
      <c r="IGF10" s="14"/>
      <c r="IGG10" s="14"/>
      <c r="IGH10" s="14"/>
      <c r="IGI10" s="14"/>
      <c r="IGJ10" s="14"/>
      <c r="IGK10" s="14"/>
      <c r="IGL10" s="14"/>
      <c r="IGM10" s="14"/>
      <c r="IGN10" s="14"/>
      <c r="IGO10" s="14"/>
      <c r="IGP10" s="14"/>
      <c r="IGQ10" s="14"/>
      <c r="IGR10" s="14"/>
      <c r="IGS10" s="14"/>
      <c r="IGT10" s="14"/>
      <c r="IGU10" s="14"/>
      <c r="IGV10" s="14"/>
      <c r="IGW10" s="14"/>
      <c r="IGX10" s="14"/>
      <c r="IGY10" s="14"/>
      <c r="IGZ10" s="14"/>
      <c r="IHA10" s="14"/>
      <c r="IHB10" s="14"/>
      <c r="IHC10" s="14"/>
      <c r="IHD10" s="14"/>
      <c r="IHE10" s="14"/>
      <c r="IHF10" s="14"/>
      <c r="IHG10" s="14"/>
      <c r="IHH10" s="14"/>
      <c r="IHI10" s="14"/>
      <c r="IHJ10" s="14"/>
      <c r="IHK10" s="14"/>
      <c r="IHL10" s="14"/>
      <c r="IHM10" s="14"/>
      <c r="IHN10" s="14"/>
      <c r="IHO10" s="14"/>
      <c r="IHP10" s="14"/>
      <c r="IHQ10" s="14"/>
      <c r="IHR10" s="14"/>
      <c r="IHS10" s="14"/>
      <c r="IHT10" s="14"/>
      <c r="IHU10" s="14"/>
      <c r="IHV10" s="14"/>
      <c r="IHW10" s="14"/>
      <c r="IHX10" s="14"/>
      <c r="IHY10" s="14"/>
      <c r="IHZ10" s="14"/>
      <c r="IIA10" s="14"/>
      <c r="IIB10" s="14"/>
      <c r="IIC10" s="14"/>
      <c r="IID10" s="14"/>
      <c r="IIE10" s="14"/>
      <c r="IIF10" s="14"/>
      <c r="IIG10" s="14"/>
      <c r="IIH10" s="14"/>
      <c r="III10" s="14"/>
      <c r="IIJ10" s="14"/>
      <c r="IIK10" s="14"/>
      <c r="IIL10" s="14"/>
      <c r="IIM10" s="14"/>
      <c r="IIN10" s="14"/>
      <c r="IIO10" s="14"/>
      <c r="IIP10" s="14"/>
      <c r="IIQ10" s="14"/>
      <c r="IIR10" s="14"/>
      <c r="IIS10" s="14"/>
      <c r="IIT10" s="14"/>
      <c r="IIU10" s="14"/>
      <c r="IIV10" s="14"/>
      <c r="IIW10" s="14"/>
      <c r="IIX10" s="14"/>
      <c r="IIY10" s="14"/>
      <c r="IIZ10" s="14"/>
      <c r="IJA10" s="14"/>
      <c r="IJB10" s="14"/>
      <c r="IJC10" s="14"/>
      <c r="IJD10" s="14"/>
      <c r="IJE10" s="14"/>
      <c r="IJF10" s="14"/>
      <c r="IJG10" s="14"/>
      <c r="IJH10" s="14"/>
      <c r="IJI10" s="14"/>
      <c r="IJJ10" s="14"/>
      <c r="IJK10" s="14"/>
      <c r="IJL10" s="14"/>
      <c r="IJM10" s="14"/>
      <c r="IJN10" s="14"/>
      <c r="IJO10" s="14"/>
      <c r="IJP10" s="14"/>
      <c r="IJQ10" s="14"/>
      <c r="IJR10" s="14"/>
      <c r="IJS10" s="14"/>
      <c r="IJT10" s="14"/>
      <c r="IJU10" s="14"/>
      <c r="IJV10" s="14"/>
      <c r="IJW10" s="14"/>
      <c r="IJX10" s="14"/>
      <c r="IJY10" s="14"/>
      <c r="IJZ10" s="14"/>
      <c r="IKA10" s="14"/>
      <c r="IKB10" s="14"/>
      <c r="IKC10" s="14"/>
      <c r="IKD10" s="14"/>
      <c r="IKE10" s="14"/>
      <c r="IKF10" s="14"/>
      <c r="IKG10" s="14"/>
      <c r="IKH10" s="14"/>
      <c r="IKI10" s="14"/>
      <c r="IKJ10" s="14"/>
      <c r="IKK10" s="14"/>
      <c r="IKL10" s="14"/>
      <c r="IKM10" s="14"/>
      <c r="IKN10" s="14"/>
      <c r="IKO10" s="14"/>
      <c r="IKP10" s="14"/>
      <c r="IKQ10" s="14"/>
      <c r="IKR10" s="14"/>
      <c r="IKS10" s="14"/>
      <c r="IKT10" s="14"/>
      <c r="IKU10" s="14"/>
      <c r="IKV10" s="14"/>
      <c r="IKW10" s="14"/>
      <c r="IKX10" s="14"/>
      <c r="IKY10" s="14"/>
      <c r="IKZ10" s="14"/>
      <c r="ILA10" s="14"/>
      <c r="ILB10" s="14"/>
      <c r="ILC10" s="14"/>
      <c r="ILD10" s="14"/>
      <c r="ILE10" s="14"/>
      <c r="ILF10" s="14"/>
      <c r="ILG10" s="14"/>
      <c r="ILH10" s="14"/>
      <c r="ILI10" s="14"/>
      <c r="ILJ10" s="14"/>
      <c r="ILK10" s="14"/>
      <c r="ILL10" s="14"/>
      <c r="ILM10" s="14"/>
      <c r="ILN10" s="14"/>
      <c r="ILO10" s="14"/>
      <c r="ILP10" s="14"/>
      <c r="ILQ10" s="14"/>
      <c r="ILR10" s="14"/>
      <c r="ILS10" s="14"/>
      <c r="ILT10" s="14"/>
      <c r="ILU10" s="14"/>
      <c r="ILV10" s="14"/>
      <c r="ILW10" s="14"/>
      <c r="ILX10" s="14"/>
      <c r="ILY10" s="14"/>
      <c r="ILZ10" s="14"/>
      <c r="IMA10" s="14"/>
      <c r="IMB10" s="14"/>
      <c r="IMC10" s="14"/>
      <c r="IMD10" s="14"/>
      <c r="IME10" s="14"/>
      <c r="IMF10" s="14"/>
      <c r="IMG10" s="14"/>
      <c r="IMH10" s="14"/>
      <c r="IMI10" s="14"/>
      <c r="IMJ10" s="14"/>
      <c r="IMK10" s="14"/>
      <c r="IML10" s="14"/>
      <c r="IMM10" s="14"/>
      <c r="IMN10" s="14"/>
      <c r="IMO10" s="14"/>
      <c r="IMP10" s="14"/>
      <c r="IMQ10" s="14"/>
      <c r="IMR10" s="14"/>
      <c r="IMS10" s="14"/>
      <c r="IMT10" s="14"/>
      <c r="IMU10" s="14"/>
      <c r="IMV10" s="14"/>
      <c r="IMW10" s="14"/>
      <c r="IMX10" s="14"/>
      <c r="IMY10" s="14"/>
      <c r="IMZ10" s="14"/>
      <c r="INA10" s="14"/>
      <c r="INB10" s="14"/>
      <c r="INC10" s="14"/>
      <c r="IND10" s="14"/>
      <c r="INE10" s="14"/>
      <c r="INF10" s="14"/>
      <c r="ING10" s="14"/>
      <c r="INH10" s="14"/>
      <c r="INI10" s="14"/>
      <c r="INJ10" s="14"/>
      <c r="INK10" s="14"/>
      <c r="INL10" s="14"/>
      <c r="INM10" s="14"/>
      <c r="INN10" s="14"/>
      <c r="INO10" s="14"/>
      <c r="INP10" s="14"/>
      <c r="INQ10" s="14"/>
      <c r="INR10" s="14"/>
      <c r="INS10" s="14"/>
      <c r="INT10" s="14"/>
      <c r="INU10" s="14"/>
      <c r="INV10" s="14"/>
      <c r="INW10" s="14"/>
      <c r="INX10" s="14"/>
      <c r="INY10" s="14"/>
      <c r="INZ10" s="14"/>
      <c r="IOA10" s="14"/>
      <c r="IOB10" s="14"/>
      <c r="IOC10" s="14"/>
      <c r="IOD10" s="14"/>
      <c r="IOE10" s="14"/>
      <c r="IOF10" s="14"/>
      <c r="IOG10" s="14"/>
      <c r="IOH10" s="14"/>
      <c r="IOI10" s="14"/>
      <c r="IOJ10" s="14"/>
      <c r="IOK10" s="14"/>
      <c r="IOL10" s="14"/>
      <c r="IOM10" s="14"/>
      <c r="ION10" s="14"/>
      <c r="IOO10" s="14"/>
      <c r="IOP10" s="14"/>
      <c r="IOQ10" s="14"/>
      <c r="IOR10" s="14"/>
      <c r="IOS10" s="14"/>
      <c r="IOT10" s="14"/>
      <c r="IOU10" s="14"/>
      <c r="IOV10" s="14"/>
      <c r="IOW10" s="14"/>
      <c r="IOX10" s="14"/>
      <c r="IOY10" s="14"/>
      <c r="IOZ10" s="14"/>
      <c r="IPA10" s="14"/>
      <c r="IPB10" s="14"/>
      <c r="IPC10" s="14"/>
      <c r="IPD10" s="14"/>
      <c r="IPE10" s="14"/>
      <c r="IPF10" s="14"/>
      <c r="IPG10" s="14"/>
      <c r="IPH10" s="14"/>
      <c r="IPI10" s="14"/>
      <c r="IPJ10" s="14"/>
      <c r="IPK10" s="14"/>
      <c r="IPL10" s="14"/>
      <c r="IPM10" s="14"/>
      <c r="IPN10" s="14"/>
      <c r="IPO10" s="14"/>
      <c r="IPP10" s="14"/>
      <c r="IPQ10" s="14"/>
      <c r="IPR10" s="14"/>
      <c r="IPS10" s="14"/>
      <c r="IPT10" s="14"/>
      <c r="IPU10" s="14"/>
      <c r="IPV10" s="14"/>
      <c r="IPW10" s="14"/>
      <c r="IPX10" s="14"/>
      <c r="IPY10" s="14"/>
      <c r="IPZ10" s="14"/>
      <c r="IQA10" s="14"/>
      <c r="IQB10" s="14"/>
      <c r="IQC10" s="14"/>
      <c r="IQD10" s="14"/>
      <c r="IQE10" s="14"/>
      <c r="IQF10" s="14"/>
      <c r="IQG10" s="14"/>
      <c r="IQH10" s="14"/>
      <c r="IQI10" s="14"/>
      <c r="IQJ10" s="14"/>
      <c r="IQK10" s="14"/>
      <c r="IQL10" s="14"/>
      <c r="IQM10" s="14"/>
      <c r="IQN10" s="14"/>
      <c r="IQO10" s="14"/>
      <c r="IQP10" s="14"/>
      <c r="IQQ10" s="14"/>
      <c r="IQR10" s="14"/>
      <c r="IQS10" s="14"/>
      <c r="IQT10" s="14"/>
      <c r="IQU10" s="14"/>
      <c r="IQV10" s="14"/>
      <c r="IQW10" s="14"/>
      <c r="IQX10" s="14"/>
      <c r="IQY10" s="14"/>
      <c r="IQZ10" s="14"/>
      <c r="IRA10" s="14"/>
      <c r="IRB10" s="14"/>
      <c r="IRC10" s="14"/>
      <c r="IRD10" s="14"/>
      <c r="IRE10" s="14"/>
      <c r="IRF10" s="14"/>
      <c r="IRG10" s="14"/>
      <c r="IRH10" s="14"/>
      <c r="IRI10" s="14"/>
      <c r="IRJ10" s="14"/>
      <c r="IRK10" s="14"/>
      <c r="IRL10" s="14"/>
      <c r="IRM10" s="14"/>
      <c r="IRN10" s="14"/>
      <c r="IRO10" s="14"/>
      <c r="IRP10" s="14"/>
      <c r="IRQ10" s="14"/>
      <c r="IRR10" s="14"/>
      <c r="IRS10" s="14"/>
      <c r="IRT10" s="14"/>
      <c r="IRU10" s="14"/>
      <c r="IRV10" s="14"/>
      <c r="IRW10" s="14"/>
      <c r="IRX10" s="14"/>
      <c r="IRY10" s="14"/>
      <c r="IRZ10" s="14"/>
      <c r="ISA10" s="14"/>
      <c r="ISB10" s="14"/>
      <c r="ISC10" s="14"/>
      <c r="ISD10" s="14"/>
      <c r="ISE10" s="14"/>
      <c r="ISF10" s="14"/>
      <c r="ISG10" s="14"/>
      <c r="ISH10" s="14"/>
      <c r="ISI10" s="14"/>
      <c r="ISJ10" s="14"/>
      <c r="ISK10" s="14"/>
      <c r="ISL10" s="14"/>
      <c r="ISM10" s="14"/>
      <c r="ISN10" s="14"/>
      <c r="ISO10" s="14"/>
      <c r="ISP10" s="14"/>
      <c r="ISQ10" s="14"/>
      <c r="ISR10" s="14"/>
      <c r="ISS10" s="14"/>
      <c r="IST10" s="14"/>
      <c r="ISU10" s="14"/>
      <c r="ISV10" s="14"/>
      <c r="ISW10" s="14"/>
      <c r="ISX10" s="14"/>
      <c r="ISY10" s="14"/>
      <c r="ISZ10" s="14"/>
      <c r="ITA10" s="14"/>
      <c r="ITB10" s="14"/>
      <c r="ITC10" s="14"/>
      <c r="ITD10" s="14"/>
      <c r="ITE10" s="14"/>
      <c r="ITF10" s="14"/>
      <c r="ITG10" s="14"/>
      <c r="ITH10" s="14"/>
      <c r="ITI10" s="14"/>
      <c r="ITJ10" s="14"/>
      <c r="ITK10" s="14"/>
      <c r="ITL10" s="14"/>
      <c r="ITM10" s="14"/>
      <c r="ITN10" s="14"/>
      <c r="ITO10" s="14"/>
      <c r="ITP10" s="14"/>
      <c r="ITQ10" s="14"/>
      <c r="ITR10" s="14"/>
      <c r="ITS10" s="14"/>
      <c r="ITT10" s="14"/>
      <c r="ITU10" s="14"/>
      <c r="ITV10" s="14"/>
      <c r="ITW10" s="14"/>
      <c r="ITX10" s="14"/>
      <c r="ITY10" s="14"/>
      <c r="ITZ10" s="14"/>
      <c r="IUA10" s="14"/>
      <c r="IUB10" s="14"/>
      <c r="IUC10" s="14"/>
      <c r="IUD10" s="14"/>
      <c r="IUE10" s="14"/>
      <c r="IUF10" s="14"/>
      <c r="IUG10" s="14"/>
      <c r="IUH10" s="14"/>
      <c r="IUI10" s="14"/>
      <c r="IUJ10" s="14"/>
      <c r="IUK10" s="14"/>
      <c r="IUL10" s="14"/>
      <c r="IUM10" s="14"/>
      <c r="IUN10" s="14"/>
      <c r="IUO10" s="14"/>
      <c r="IUP10" s="14"/>
      <c r="IUQ10" s="14"/>
      <c r="IUR10" s="14"/>
      <c r="IUS10" s="14"/>
      <c r="IUT10" s="14"/>
      <c r="IUU10" s="14"/>
      <c r="IUV10" s="14"/>
      <c r="IUW10" s="14"/>
      <c r="IUX10" s="14"/>
      <c r="IUY10" s="14"/>
      <c r="IUZ10" s="14"/>
      <c r="IVA10" s="14"/>
      <c r="IVB10" s="14"/>
      <c r="IVC10" s="14"/>
      <c r="IVD10" s="14"/>
      <c r="IVE10" s="14"/>
      <c r="IVF10" s="14"/>
      <c r="IVG10" s="14"/>
      <c r="IVH10" s="14"/>
      <c r="IVI10" s="14"/>
      <c r="IVJ10" s="14"/>
      <c r="IVK10" s="14"/>
      <c r="IVL10" s="14"/>
      <c r="IVM10" s="14"/>
      <c r="IVN10" s="14"/>
      <c r="IVO10" s="14"/>
      <c r="IVP10" s="14"/>
      <c r="IVQ10" s="14"/>
      <c r="IVR10" s="14"/>
      <c r="IVS10" s="14"/>
      <c r="IVT10" s="14"/>
      <c r="IVU10" s="14"/>
      <c r="IVV10" s="14"/>
      <c r="IVW10" s="14"/>
      <c r="IVX10" s="14"/>
      <c r="IVY10" s="14"/>
      <c r="IVZ10" s="14"/>
      <c r="IWA10" s="14"/>
      <c r="IWB10" s="14"/>
      <c r="IWC10" s="14"/>
      <c r="IWD10" s="14"/>
      <c r="IWE10" s="14"/>
      <c r="IWF10" s="14"/>
      <c r="IWG10" s="14"/>
      <c r="IWH10" s="14"/>
      <c r="IWI10" s="14"/>
      <c r="IWJ10" s="14"/>
      <c r="IWK10" s="14"/>
      <c r="IWL10" s="14"/>
      <c r="IWM10" s="14"/>
      <c r="IWN10" s="14"/>
      <c r="IWO10" s="14"/>
      <c r="IWP10" s="14"/>
      <c r="IWQ10" s="14"/>
      <c r="IWR10" s="14"/>
      <c r="IWS10" s="14"/>
      <c r="IWT10" s="14"/>
      <c r="IWU10" s="14"/>
      <c r="IWV10" s="14"/>
      <c r="IWW10" s="14"/>
      <c r="IWX10" s="14"/>
      <c r="IWY10" s="14"/>
      <c r="IWZ10" s="14"/>
      <c r="IXA10" s="14"/>
      <c r="IXB10" s="14"/>
      <c r="IXC10" s="14"/>
      <c r="IXD10" s="14"/>
      <c r="IXE10" s="14"/>
      <c r="IXF10" s="14"/>
      <c r="IXG10" s="14"/>
      <c r="IXH10" s="14"/>
      <c r="IXI10" s="14"/>
      <c r="IXJ10" s="14"/>
      <c r="IXK10" s="14"/>
      <c r="IXL10" s="14"/>
      <c r="IXM10" s="14"/>
      <c r="IXN10" s="14"/>
      <c r="IXO10" s="14"/>
      <c r="IXP10" s="14"/>
      <c r="IXQ10" s="14"/>
      <c r="IXR10" s="14"/>
      <c r="IXS10" s="14"/>
      <c r="IXT10" s="14"/>
      <c r="IXU10" s="14"/>
      <c r="IXV10" s="14"/>
      <c r="IXW10" s="14"/>
      <c r="IXX10" s="14"/>
      <c r="IXY10" s="14"/>
      <c r="IXZ10" s="14"/>
      <c r="IYA10" s="14"/>
      <c r="IYB10" s="14"/>
      <c r="IYC10" s="14"/>
      <c r="IYD10" s="14"/>
      <c r="IYE10" s="14"/>
      <c r="IYF10" s="14"/>
      <c r="IYG10" s="14"/>
      <c r="IYH10" s="14"/>
      <c r="IYI10" s="14"/>
      <c r="IYJ10" s="14"/>
      <c r="IYK10" s="14"/>
      <c r="IYL10" s="14"/>
      <c r="IYM10" s="14"/>
      <c r="IYN10" s="14"/>
      <c r="IYO10" s="14"/>
      <c r="IYP10" s="14"/>
      <c r="IYQ10" s="14"/>
      <c r="IYR10" s="14"/>
      <c r="IYS10" s="14"/>
      <c r="IYT10" s="14"/>
      <c r="IYU10" s="14"/>
      <c r="IYV10" s="14"/>
      <c r="IYW10" s="14"/>
      <c r="IYX10" s="14"/>
      <c r="IYY10" s="14"/>
      <c r="IYZ10" s="14"/>
      <c r="IZA10" s="14"/>
      <c r="IZB10" s="14"/>
      <c r="IZC10" s="14"/>
      <c r="IZD10" s="14"/>
      <c r="IZE10" s="14"/>
      <c r="IZF10" s="14"/>
      <c r="IZG10" s="14"/>
      <c r="IZH10" s="14"/>
      <c r="IZI10" s="14"/>
      <c r="IZJ10" s="14"/>
      <c r="IZK10" s="14"/>
      <c r="IZL10" s="14"/>
      <c r="IZM10" s="14"/>
      <c r="IZN10" s="14"/>
      <c r="IZO10" s="14"/>
      <c r="IZP10" s="14"/>
      <c r="IZQ10" s="14"/>
      <c r="IZR10" s="14"/>
      <c r="IZS10" s="14"/>
      <c r="IZT10" s="14"/>
      <c r="IZU10" s="14"/>
      <c r="IZV10" s="14"/>
      <c r="IZW10" s="14"/>
      <c r="IZX10" s="14"/>
      <c r="IZY10" s="14"/>
      <c r="IZZ10" s="14"/>
      <c r="JAA10" s="14"/>
      <c r="JAB10" s="14"/>
      <c r="JAC10" s="14"/>
      <c r="JAD10" s="14"/>
      <c r="JAE10" s="14"/>
      <c r="JAF10" s="14"/>
      <c r="JAG10" s="14"/>
      <c r="JAH10" s="14"/>
      <c r="JAI10" s="14"/>
      <c r="JAJ10" s="14"/>
      <c r="JAK10" s="14"/>
      <c r="JAL10" s="14"/>
      <c r="JAM10" s="14"/>
      <c r="JAN10" s="14"/>
      <c r="JAO10" s="14"/>
      <c r="JAP10" s="14"/>
      <c r="JAQ10" s="14"/>
      <c r="JAR10" s="14"/>
      <c r="JAS10" s="14"/>
      <c r="JAT10" s="14"/>
      <c r="JAU10" s="14"/>
      <c r="JAV10" s="14"/>
      <c r="JAW10" s="14"/>
      <c r="JAX10" s="14"/>
      <c r="JAY10" s="14"/>
      <c r="JAZ10" s="14"/>
      <c r="JBA10" s="14"/>
      <c r="JBB10" s="14"/>
      <c r="JBC10" s="14"/>
      <c r="JBD10" s="14"/>
      <c r="JBE10" s="14"/>
      <c r="JBF10" s="14"/>
      <c r="JBG10" s="14"/>
      <c r="JBH10" s="14"/>
      <c r="JBI10" s="14"/>
      <c r="JBJ10" s="14"/>
      <c r="JBK10" s="14"/>
      <c r="JBL10" s="14"/>
      <c r="JBM10" s="14"/>
      <c r="JBN10" s="14"/>
      <c r="JBO10" s="14"/>
      <c r="JBP10" s="14"/>
      <c r="JBQ10" s="14"/>
      <c r="JBR10" s="14"/>
      <c r="JBS10" s="14"/>
      <c r="JBT10" s="14"/>
      <c r="JBU10" s="14"/>
      <c r="JBV10" s="14"/>
      <c r="JBW10" s="14"/>
      <c r="JBX10" s="14"/>
      <c r="JBY10" s="14"/>
      <c r="JBZ10" s="14"/>
      <c r="JCA10" s="14"/>
      <c r="JCB10" s="14"/>
      <c r="JCC10" s="14"/>
      <c r="JCD10" s="14"/>
      <c r="JCE10" s="14"/>
      <c r="JCF10" s="14"/>
      <c r="JCG10" s="14"/>
      <c r="JCH10" s="14"/>
      <c r="JCI10" s="14"/>
      <c r="JCJ10" s="14"/>
      <c r="JCK10" s="14"/>
      <c r="JCL10" s="14"/>
      <c r="JCM10" s="14"/>
      <c r="JCN10" s="14"/>
      <c r="JCO10" s="14"/>
      <c r="JCP10" s="14"/>
      <c r="JCQ10" s="14"/>
      <c r="JCR10" s="14"/>
      <c r="JCS10" s="14"/>
      <c r="JCT10" s="14"/>
      <c r="JCU10" s="14"/>
      <c r="JCV10" s="14"/>
      <c r="JCW10" s="14"/>
      <c r="JCX10" s="14"/>
      <c r="JCY10" s="14"/>
      <c r="JCZ10" s="14"/>
      <c r="JDA10" s="14"/>
      <c r="JDB10" s="14"/>
      <c r="JDC10" s="14"/>
      <c r="JDD10" s="14"/>
      <c r="JDE10" s="14"/>
      <c r="JDF10" s="14"/>
      <c r="JDG10" s="14"/>
      <c r="JDH10" s="14"/>
      <c r="JDI10" s="14"/>
      <c r="JDJ10" s="14"/>
      <c r="JDK10" s="14"/>
      <c r="JDL10" s="14"/>
      <c r="JDM10" s="14"/>
      <c r="JDN10" s="14"/>
      <c r="JDO10" s="14"/>
      <c r="JDP10" s="14"/>
      <c r="JDQ10" s="14"/>
      <c r="JDR10" s="14"/>
      <c r="JDS10" s="14"/>
      <c r="JDT10" s="14"/>
      <c r="JDU10" s="14"/>
      <c r="JDV10" s="14"/>
      <c r="JDW10" s="14"/>
      <c r="JDX10" s="14"/>
      <c r="JDY10" s="14"/>
      <c r="JDZ10" s="14"/>
      <c r="JEA10" s="14"/>
      <c r="JEB10" s="14"/>
      <c r="JEC10" s="14"/>
      <c r="JED10" s="14"/>
      <c r="JEE10" s="14"/>
      <c r="JEF10" s="14"/>
      <c r="JEG10" s="14"/>
      <c r="JEH10" s="14"/>
      <c r="JEI10" s="14"/>
      <c r="JEJ10" s="14"/>
      <c r="JEK10" s="14"/>
      <c r="JEL10" s="14"/>
      <c r="JEM10" s="14"/>
      <c r="JEN10" s="14"/>
      <c r="JEO10" s="14"/>
      <c r="JEP10" s="14"/>
      <c r="JEQ10" s="14"/>
      <c r="JER10" s="14"/>
      <c r="JES10" s="14"/>
      <c r="JET10" s="14"/>
      <c r="JEU10" s="14"/>
      <c r="JEV10" s="14"/>
      <c r="JEW10" s="14"/>
      <c r="JEX10" s="14"/>
      <c r="JEY10" s="14"/>
      <c r="JEZ10" s="14"/>
      <c r="JFA10" s="14"/>
      <c r="JFB10" s="14"/>
      <c r="JFC10" s="14"/>
      <c r="JFD10" s="14"/>
      <c r="JFE10" s="14"/>
      <c r="JFF10" s="14"/>
      <c r="JFG10" s="14"/>
      <c r="JFH10" s="14"/>
      <c r="JFI10" s="14"/>
      <c r="JFJ10" s="14"/>
      <c r="JFK10" s="14"/>
      <c r="JFL10" s="14"/>
      <c r="JFM10" s="14"/>
      <c r="JFN10" s="14"/>
      <c r="JFO10" s="14"/>
      <c r="JFP10" s="14"/>
      <c r="JFQ10" s="14"/>
      <c r="JFR10" s="14"/>
      <c r="JFS10" s="14"/>
      <c r="JFT10" s="14"/>
      <c r="JFU10" s="14"/>
      <c r="JFV10" s="14"/>
      <c r="JFW10" s="14"/>
      <c r="JFX10" s="14"/>
      <c r="JFY10" s="14"/>
      <c r="JFZ10" s="14"/>
      <c r="JGA10" s="14"/>
      <c r="JGB10" s="14"/>
      <c r="JGC10" s="14"/>
      <c r="JGD10" s="14"/>
      <c r="JGE10" s="14"/>
      <c r="JGF10" s="14"/>
      <c r="JGG10" s="14"/>
      <c r="JGH10" s="14"/>
      <c r="JGI10" s="14"/>
      <c r="JGJ10" s="14"/>
      <c r="JGK10" s="14"/>
      <c r="JGL10" s="14"/>
      <c r="JGM10" s="14"/>
      <c r="JGN10" s="14"/>
      <c r="JGO10" s="14"/>
      <c r="JGP10" s="14"/>
      <c r="JGQ10" s="14"/>
      <c r="JGR10" s="14"/>
      <c r="JGS10" s="14"/>
      <c r="JGT10" s="14"/>
      <c r="JGU10" s="14"/>
      <c r="JGV10" s="14"/>
      <c r="JGW10" s="14"/>
      <c r="JGX10" s="14"/>
      <c r="JGY10" s="14"/>
      <c r="JGZ10" s="14"/>
      <c r="JHA10" s="14"/>
      <c r="JHB10" s="14"/>
      <c r="JHC10" s="14"/>
      <c r="JHD10" s="14"/>
      <c r="JHE10" s="14"/>
      <c r="JHF10" s="14"/>
      <c r="JHG10" s="14"/>
      <c r="JHH10" s="14"/>
      <c r="JHI10" s="14"/>
      <c r="JHJ10" s="14"/>
      <c r="JHK10" s="14"/>
      <c r="JHL10" s="14"/>
      <c r="JHM10" s="14"/>
      <c r="JHN10" s="14"/>
      <c r="JHO10" s="14"/>
      <c r="JHP10" s="14"/>
      <c r="JHQ10" s="14"/>
      <c r="JHR10" s="14"/>
      <c r="JHS10" s="14"/>
      <c r="JHT10" s="14"/>
      <c r="JHU10" s="14"/>
      <c r="JHV10" s="14"/>
      <c r="JHW10" s="14"/>
      <c r="JHX10" s="14"/>
      <c r="JHY10" s="14"/>
      <c r="JHZ10" s="14"/>
      <c r="JIA10" s="14"/>
      <c r="JIB10" s="14"/>
      <c r="JIC10" s="14"/>
      <c r="JID10" s="14"/>
      <c r="JIE10" s="14"/>
      <c r="JIF10" s="14"/>
      <c r="JIG10" s="14"/>
      <c r="JIH10" s="14"/>
      <c r="JII10" s="14"/>
      <c r="JIJ10" s="14"/>
      <c r="JIK10" s="14"/>
      <c r="JIL10" s="14"/>
      <c r="JIM10" s="14"/>
      <c r="JIN10" s="14"/>
      <c r="JIO10" s="14"/>
      <c r="JIP10" s="14"/>
      <c r="JIQ10" s="14"/>
      <c r="JIR10" s="14"/>
      <c r="JIS10" s="14"/>
      <c r="JIT10" s="14"/>
      <c r="JIU10" s="14"/>
      <c r="JIV10" s="14"/>
      <c r="JIW10" s="14"/>
      <c r="JIX10" s="14"/>
      <c r="JIY10" s="14"/>
      <c r="JIZ10" s="14"/>
      <c r="JJA10" s="14"/>
      <c r="JJB10" s="14"/>
      <c r="JJC10" s="14"/>
      <c r="JJD10" s="14"/>
      <c r="JJE10" s="14"/>
      <c r="JJF10" s="14"/>
      <c r="JJG10" s="14"/>
      <c r="JJH10" s="14"/>
      <c r="JJI10" s="14"/>
      <c r="JJJ10" s="14"/>
      <c r="JJK10" s="14"/>
      <c r="JJL10" s="14"/>
      <c r="JJM10" s="14"/>
      <c r="JJN10" s="14"/>
      <c r="JJO10" s="14"/>
      <c r="JJP10" s="14"/>
      <c r="JJQ10" s="14"/>
      <c r="JJR10" s="14"/>
      <c r="JJS10" s="14"/>
      <c r="JJT10" s="14"/>
      <c r="JJU10" s="14"/>
      <c r="JJV10" s="14"/>
      <c r="JJW10" s="14"/>
      <c r="JJX10" s="14"/>
      <c r="JJY10" s="14"/>
      <c r="JJZ10" s="14"/>
      <c r="JKA10" s="14"/>
      <c r="JKB10" s="14"/>
      <c r="JKC10" s="14"/>
      <c r="JKD10" s="14"/>
      <c r="JKE10" s="14"/>
      <c r="JKF10" s="14"/>
      <c r="JKG10" s="14"/>
      <c r="JKH10" s="14"/>
      <c r="JKI10" s="14"/>
      <c r="JKJ10" s="14"/>
      <c r="JKK10" s="14"/>
      <c r="JKL10" s="14"/>
      <c r="JKM10" s="14"/>
      <c r="JKN10" s="14"/>
      <c r="JKO10" s="14"/>
      <c r="JKP10" s="14"/>
      <c r="JKQ10" s="14"/>
      <c r="JKR10" s="14"/>
      <c r="JKS10" s="14"/>
      <c r="JKT10" s="14"/>
      <c r="JKU10" s="14"/>
      <c r="JKV10" s="14"/>
      <c r="JKW10" s="14"/>
      <c r="JKX10" s="14"/>
      <c r="JKY10" s="14"/>
      <c r="JKZ10" s="14"/>
      <c r="JLA10" s="14"/>
      <c r="JLB10" s="14"/>
      <c r="JLC10" s="14"/>
      <c r="JLD10" s="14"/>
      <c r="JLE10" s="14"/>
      <c r="JLF10" s="14"/>
      <c r="JLG10" s="14"/>
      <c r="JLH10" s="14"/>
      <c r="JLI10" s="14"/>
      <c r="JLJ10" s="14"/>
      <c r="JLK10" s="14"/>
      <c r="JLL10" s="14"/>
      <c r="JLM10" s="14"/>
      <c r="JLN10" s="14"/>
      <c r="JLO10" s="14"/>
      <c r="JLP10" s="14"/>
      <c r="JLQ10" s="14"/>
      <c r="JLR10" s="14"/>
      <c r="JLS10" s="14"/>
      <c r="JLT10" s="14"/>
      <c r="JLU10" s="14"/>
      <c r="JLV10" s="14"/>
      <c r="JLW10" s="14"/>
      <c r="JLX10" s="14"/>
      <c r="JLY10" s="14"/>
      <c r="JLZ10" s="14"/>
      <c r="JMA10" s="14"/>
      <c r="JMB10" s="14"/>
      <c r="JMC10" s="14"/>
      <c r="JMD10" s="14"/>
      <c r="JME10" s="14"/>
      <c r="JMF10" s="14"/>
      <c r="JMG10" s="14"/>
      <c r="JMH10" s="14"/>
      <c r="JMI10" s="14"/>
      <c r="JMJ10" s="14"/>
      <c r="JMK10" s="14"/>
      <c r="JML10" s="14"/>
      <c r="JMM10" s="14"/>
      <c r="JMN10" s="14"/>
      <c r="JMO10" s="14"/>
      <c r="JMP10" s="14"/>
      <c r="JMQ10" s="14"/>
      <c r="JMR10" s="14"/>
      <c r="JMS10" s="14"/>
      <c r="JMT10" s="14"/>
      <c r="JMU10" s="14"/>
      <c r="JMV10" s="14"/>
      <c r="JMW10" s="14"/>
      <c r="JMX10" s="14"/>
      <c r="JMY10" s="14"/>
      <c r="JMZ10" s="14"/>
      <c r="JNA10" s="14"/>
      <c r="JNB10" s="14"/>
      <c r="JNC10" s="14"/>
      <c r="JND10" s="14"/>
      <c r="JNE10" s="14"/>
      <c r="JNF10" s="14"/>
      <c r="JNG10" s="14"/>
      <c r="JNH10" s="14"/>
      <c r="JNI10" s="14"/>
      <c r="JNJ10" s="14"/>
      <c r="JNK10" s="14"/>
      <c r="JNL10" s="14"/>
      <c r="JNM10" s="14"/>
      <c r="JNN10" s="14"/>
      <c r="JNO10" s="14"/>
      <c r="JNP10" s="14"/>
      <c r="JNQ10" s="14"/>
      <c r="JNR10" s="14"/>
      <c r="JNS10" s="14"/>
      <c r="JNT10" s="14"/>
      <c r="JNU10" s="14"/>
      <c r="JNV10" s="14"/>
      <c r="JNW10" s="14"/>
      <c r="JNX10" s="14"/>
      <c r="JNY10" s="14"/>
      <c r="JNZ10" s="14"/>
      <c r="JOA10" s="14"/>
      <c r="JOB10" s="14"/>
      <c r="JOC10" s="14"/>
      <c r="JOD10" s="14"/>
      <c r="JOE10" s="14"/>
      <c r="JOF10" s="14"/>
      <c r="JOG10" s="14"/>
      <c r="JOH10" s="14"/>
      <c r="JOI10" s="14"/>
      <c r="JOJ10" s="14"/>
      <c r="JOK10" s="14"/>
      <c r="JOL10" s="14"/>
      <c r="JOM10" s="14"/>
      <c r="JON10" s="14"/>
      <c r="JOO10" s="14"/>
      <c r="JOP10" s="14"/>
      <c r="JOQ10" s="14"/>
      <c r="JOR10" s="14"/>
      <c r="JOS10" s="14"/>
      <c r="JOT10" s="14"/>
      <c r="JOU10" s="14"/>
      <c r="JOV10" s="14"/>
      <c r="JOW10" s="14"/>
      <c r="JOX10" s="14"/>
      <c r="JOY10" s="14"/>
      <c r="JOZ10" s="14"/>
      <c r="JPA10" s="14"/>
      <c r="JPB10" s="14"/>
      <c r="JPC10" s="14"/>
      <c r="JPD10" s="14"/>
      <c r="JPE10" s="14"/>
      <c r="JPF10" s="14"/>
      <c r="JPG10" s="14"/>
      <c r="JPH10" s="14"/>
      <c r="JPI10" s="14"/>
      <c r="JPJ10" s="14"/>
      <c r="JPK10" s="14"/>
      <c r="JPL10" s="14"/>
      <c r="JPM10" s="14"/>
      <c r="JPN10" s="14"/>
      <c r="JPO10" s="14"/>
      <c r="JPP10" s="14"/>
      <c r="JPQ10" s="14"/>
      <c r="JPR10" s="14"/>
      <c r="JPS10" s="14"/>
      <c r="JPT10" s="14"/>
      <c r="JPU10" s="14"/>
      <c r="JPV10" s="14"/>
      <c r="JPW10" s="14"/>
      <c r="JPX10" s="14"/>
      <c r="JPY10" s="14"/>
      <c r="JPZ10" s="14"/>
      <c r="JQA10" s="14"/>
      <c r="JQB10" s="14"/>
      <c r="JQC10" s="14"/>
      <c r="JQD10" s="14"/>
      <c r="JQE10" s="14"/>
      <c r="JQF10" s="14"/>
      <c r="JQG10" s="14"/>
      <c r="JQH10" s="14"/>
      <c r="JQI10" s="14"/>
      <c r="JQJ10" s="14"/>
      <c r="JQK10" s="14"/>
      <c r="JQL10" s="14"/>
      <c r="JQM10" s="14"/>
      <c r="JQN10" s="14"/>
      <c r="JQO10" s="14"/>
      <c r="JQP10" s="14"/>
      <c r="JQQ10" s="14"/>
      <c r="JQR10" s="14"/>
      <c r="JQS10" s="14"/>
      <c r="JQT10" s="14"/>
      <c r="JQU10" s="14"/>
      <c r="JQV10" s="14"/>
      <c r="JQW10" s="14"/>
      <c r="JQX10" s="14"/>
      <c r="JQY10" s="14"/>
      <c r="JQZ10" s="14"/>
      <c r="JRA10" s="14"/>
      <c r="JRB10" s="14"/>
      <c r="JRC10" s="14"/>
      <c r="JRD10" s="14"/>
      <c r="JRE10" s="14"/>
      <c r="JRF10" s="14"/>
      <c r="JRG10" s="14"/>
      <c r="JRH10" s="14"/>
      <c r="JRI10" s="14"/>
      <c r="JRJ10" s="14"/>
      <c r="JRK10" s="14"/>
      <c r="JRL10" s="14"/>
      <c r="JRM10" s="14"/>
      <c r="JRN10" s="14"/>
      <c r="JRO10" s="14"/>
      <c r="JRP10" s="14"/>
      <c r="JRQ10" s="14"/>
      <c r="JRR10" s="14"/>
      <c r="JRS10" s="14"/>
      <c r="JRT10" s="14"/>
      <c r="JRU10" s="14"/>
      <c r="JRV10" s="14"/>
      <c r="JRW10" s="14"/>
      <c r="JRX10" s="14"/>
      <c r="JRY10" s="14"/>
      <c r="JRZ10" s="14"/>
      <c r="JSA10" s="14"/>
      <c r="JSB10" s="14"/>
      <c r="JSC10" s="14"/>
      <c r="JSD10" s="14"/>
      <c r="JSE10" s="14"/>
      <c r="JSF10" s="14"/>
      <c r="JSG10" s="14"/>
      <c r="JSH10" s="14"/>
      <c r="JSI10" s="14"/>
      <c r="JSJ10" s="14"/>
      <c r="JSK10" s="14"/>
      <c r="JSL10" s="14"/>
      <c r="JSM10" s="14"/>
      <c r="JSN10" s="14"/>
      <c r="JSO10" s="14"/>
      <c r="JSP10" s="14"/>
      <c r="JSQ10" s="14"/>
      <c r="JSR10" s="14"/>
      <c r="JSS10" s="14"/>
      <c r="JST10" s="14"/>
      <c r="JSU10" s="14"/>
      <c r="JSV10" s="14"/>
      <c r="JSW10" s="14"/>
      <c r="JSX10" s="14"/>
      <c r="JSY10" s="14"/>
      <c r="JSZ10" s="14"/>
      <c r="JTA10" s="14"/>
      <c r="JTB10" s="14"/>
      <c r="JTC10" s="14"/>
      <c r="JTD10" s="14"/>
      <c r="JTE10" s="14"/>
      <c r="JTF10" s="14"/>
      <c r="JTG10" s="14"/>
      <c r="JTH10" s="14"/>
      <c r="JTI10" s="14"/>
      <c r="JTJ10" s="14"/>
      <c r="JTK10" s="14"/>
      <c r="JTL10" s="14"/>
      <c r="JTM10" s="14"/>
      <c r="JTN10" s="14"/>
      <c r="JTO10" s="14"/>
      <c r="JTP10" s="14"/>
      <c r="JTQ10" s="14"/>
      <c r="JTR10" s="14"/>
      <c r="JTS10" s="14"/>
      <c r="JTT10" s="14"/>
      <c r="JTU10" s="14"/>
      <c r="JTV10" s="14"/>
      <c r="JTW10" s="14"/>
      <c r="JTX10" s="14"/>
      <c r="JTY10" s="14"/>
      <c r="JTZ10" s="14"/>
      <c r="JUA10" s="14"/>
      <c r="JUB10" s="14"/>
      <c r="JUC10" s="14"/>
      <c r="JUD10" s="14"/>
      <c r="JUE10" s="14"/>
      <c r="JUF10" s="14"/>
      <c r="JUG10" s="14"/>
      <c r="JUH10" s="14"/>
      <c r="JUI10" s="14"/>
      <c r="JUJ10" s="14"/>
      <c r="JUK10" s="14"/>
      <c r="JUL10" s="14"/>
      <c r="JUM10" s="14"/>
      <c r="JUN10" s="14"/>
      <c r="JUO10" s="14"/>
      <c r="JUP10" s="14"/>
      <c r="JUQ10" s="14"/>
      <c r="JUR10" s="14"/>
      <c r="JUS10" s="14"/>
      <c r="JUT10" s="14"/>
      <c r="JUU10" s="14"/>
      <c r="JUV10" s="14"/>
      <c r="JUW10" s="14"/>
      <c r="JUX10" s="14"/>
      <c r="JUY10" s="14"/>
      <c r="JUZ10" s="14"/>
      <c r="JVA10" s="14"/>
      <c r="JVB10" s="14"/>
      <c r="JVC10" s="14"/>
      <c r="JVD10" s="14"/>
      <c r="JVE10" s="14"/>
      <c r="JVF10" s="14"/>
      <c r="JVG10" s="14"/>
      <c r="JVH10" s="14"/>
      <c r="JVI10" s="14"/>
      <c r="JVJ10" s="14"/>
      <c r="JVK10" s="14"/>
      <c r="JVL10" s="14"/>
      <c r="JVM10" s="14"/>
      <c r="JVN10" s="14"/>
      <c r="JVO10" s="14"/>
      <c r="JVP10" s="14"/>
      <c r="JVQ10" s="14"/>
      <c r="JVR10" s="14"/>
      <c r="JVS10" s="14"/>
      <c r="JVT10" s="14"/>
      <c r="JVU10" s="14"/>
      <c r="JVV10" s="14"/>
      <c r="JVW10" s="14"/>
      <c r="JVX10" s="14"/>
      <c r="JVY10" s="14"/>
      <c r="JVZ10" s="14"/>
      <c r="JWA10" s="14"/>
      <c r="JWB10" s="14"/>
      <c r="JWC10" s="14"/>
      <c r="JWD10" s="14"/>
      <c r="JWE10" s="14"/>
      <c r="JWF10" s="14"/>
      <c r="JWG10" s="14"/>
      <c r="JWH10" s="14"/>
      <c r="JWI10" s="14"/>
      <c r="JWJ10" s="14"/>
      <c r="JWK10" s="14"/>
      <c r="JWL10" s="14"/>
      <c r="JWM10" s="14"/>
      <c r="JWN10" s="14"/>
      <c r="JWO10" s="14"/>
      <c r="JWP10" s="14"/>
      <c r="JWQ10" s="14"/>
      <c r="JWR10" s="14"/>
      <c r="JWS10" s="14"/>
      <c r="JWT10" s="14"/>
      <c r="JWU10" s="14"/>
      <c r="JWV10" s="14"/>
      <c r="JWW10" s="14"/>
      <c r="JWX10" s="14"/>
      <c r="JWY10" s="14"/>
      <c r="JWZ10" s="14"/>
      <c r="JXA10" s="14"/>
      <c r="JXB10" s="14"/>
      <c r="JXC10" s="14"/>
      <c r="JXD10" s="14"/>
      <c r="JXE10" s="14"/>
      <c r="JXF10" s="14"/>
      <c r="JXG10" s="14"/>
      <c r="JXH10" s="14"/>
      <c r="JXI10" s="14"/>
      <c r="JXJ10" s="14"/>
      <c r="JXK10" s="14"/>
      <c r="JXL10" s="14"/>
      <c r="JXM10" s="14"/>
      <c r="JXN10" s="14"/>
      <c r="JXO10" s="14"/>
      <c r="JXP10" s="14"/>
      <c r="JXQ10" s="14"/>
      <c r="JXR10" s="14"/>
      <c r="JXS10" s="14"/>
      <c r="JXT10" s="14"/>
      <c r="JXU10" s="14"/>
      <c r="JXV10" s="14"/>
      <c r="JXW10" s="14"/>
      <c r="JXX10" s="14"/>
      <c r="JXY10" s="14"/>
      <c r="JXZ10" s="14"/>
      <c r="JYA10" s="14"/>
      <c r="JYB10" s="14"/>
      <c r="JYC10" s="14"/>
      <c r="JYD10" s="14"/>
      <c r="JYE10" s="14"/>
      <c r="JYF10" s="14"/>
      <c r="JYG10" s="14"/>
      <c r="JYH10" s="14"/>
      <c r="JYI10" s="14"/>
      <c r="JYJ10" s="14"/>
      <c r="JYK10" s="14"/>
      <c r="JYL10" s="14"/>
      <c r="JYM10" s="14"/>
      <c r="JYN10" s="14"/>
      <c r="JYO10" s="14"/>
      <c r="JYP10" s="14"/>
      <c r="JYQ10" s="14"/>
      <c r="JYR10" s="14"/>
      <c r="JYS10" s="14"/>
      <c r="JYT10" s="14"/>
      <c r="JYU10" s="14"/>
      <c r="JYV10" s="14"/>
      <c r="JYW10" s="14"/>
      <c r="JYX10" s="14"/>
      <c r="JYY10" s="14"/>
      <c r="JYZ10" s="14"/>
      <c r="JZA10" s="14"/>
      <c r="JZB10" s="14"/>
      <c r="JZC10" s="14"/>
      <c r="JZD10" s="14"/>
      <c r="JZE10" s="14"/>
      <c r="JZF10" s="14"/>
      <c r="JZG10" s="14"/>
      <c r="JZH10" s="14"/>
      <c r="JZI10" s="14"/>
      <c r="JZJ10" s="14"/>
      <c r="JZK10" s="14"/>
      <c r="JZL10" s="14"/>
      <c r="JZM10" s="14"/>
      <c r="JZN10" s="14"/>
      <c r="JZO10" s="14"/>
      <c r="JZP10" s="14"/>
      <c r="JZQ10" s="14"/>
      <c r="JZR10" s="14"/>
      <c r="JZS10" s="14"/>
      <c r="JZT10" s="14"/>
      <c r="JZU10" s="14"/>
      <c r="JZV10" s="14"/>
      <c r="JZW10" s="14"/>
      <c r="JZX10" s="14"/>
      <c r="JZY10" s="14"/>
      <c r="JZZ10" s="14"/>
      <c r="KAA10" s="14"/>
      <c r="KAB10" s="14"/>
      <c r="KAC10" s="14"/>
      <c r="KAD10" s="14"/>
      <c r="KAE10" s="14"/>
      <c r="KAF10" s="14"/>
      <c r="KAG10" s="14"/>
      <c r="KAH10" s="14"/>
      <c r="KAI10" s="14"/>
      <c r="KAJ10" s="14"/>
      <c r="KAK10" s="14"/>
      <c r="KAL10" s="14"/>
      <c r="KAM10" s="14"/>
      <c r="KAN10" s="14"/>
      <c r="KAO10" s="14"/>
      <c r="KAP10" s="14"/>
      <c r="KAQ10" s="14"/>
      <c r="KAR10" s="14"/>
      <c r="KAS10" s="14"/>
      <c r="KAT10" s="14"/>
      <c r="KAU10" s="14"/>
      <c r="KAV10" s="14"/>
      <c r="KAW10" s="14"/>
      <c r="KAX10" s="14"/>
      <c r="KAY10" s="14"/>
      <c r="KAZ10" s="14"/>
      <c r="KBA10" s="14"/>
      <c r="KBB10" s="14"/>
      <c r="KBC10" s="14"/>
      <c r="KBD10" s="14"/>
      <c r="KBE10" s="14"/>
      <c r="KBF10" s="14"/>
      <c r="KBG10" s="14"/>
      <c r="KBH10" s="14"/>
      <c r="KBI10" s="14"/>
      <c r="KBJ10" s="14"/>
      <c r="KBK10" s="14"/>
      <c r="KBL10" s="14"/>
      <c r="KBM10" s="14"/>
      <c r="KBN10" s="14"/>
      <c r="KBO10" s="14"/>
      <c r="KBP10" s="14"/>
      <c r="KBQ10" s="14"/>
      <c r="KBR10" s="14"/>
      <c r="KBS10" s="14"/>
      <c r="KBT10" s="14"/>
      <c r="KBU10" s="14"/>
      <c r="KBV10" s="14"/>
      <c r="KBW10" s="14"/>
      <c r="KBX10" s="14"/>
      <c r="KBY10" s="14"/>
      <c r="KBZ10" s="14"/>
      <c r="KCA10" s="14"/>
      <c r="KCB10" s="14"/>
      <c r="KCC10" s="14"/>
      <c r="KCD10" s="14"/>
      <c r="KCE10" s="14"/>
      <c r="KCF10" s="14"/>
      <c r="KCG10" s="14"/>
      <c r="KCH10" s="14"/>
      <c r="KCI10" s="14"/>
      <c r="KCJ10" s="14"/>
      <c r="KCK10" s="14"/>
      <c r="KCL10" s="14"/>
      <c r="KCM10" s="14"/>
      <c r="KCN10" s="14"/>
      <c r="KCO10" s="14"/>
      <c r="KCP10" s="14"/>
      <c r="KCQ10" s="14"/>
      <c r="KCR10" s="14"/>
      <c r="KCS10" s="14"/>
      <c r="KCT10" s="14"/>
      <c r="KCU10" s="14"/>
      <c r="KCV10" s="14"/>
      <c r="KCW10" s="14"/>
      <c r="KCX10" s="14"/>
      <c r="KCY10" s="14"/>
      <c r="KCZ10" s="14"/>
      <c r="KDA10" s="14"/>
      <c r="KDB10" s="14"/>
      <c r="KDC10" s="14"/>
      <c r="KDD10" s="14"/>
      <c r="KDE10" s="14"/>
      <c r="KDF10" s="14"/>
      <c r="KDG10" s="14"/>
      <c r="KDH10" s="14"/>
      <c r="KDI10" s="14"/>
      <c r="KDJ10" s="14"/>
      <c r="KDK10" s="14"/>
      <c r="KDL10" s="14"/>
      <c r="KDM10" s="14"/>
      <c r="KDN10" s="14"/>
      <c r="KDO10" s="14"/>
      <c r="KDP10" s="14"/>
      <c r="KDQ10" s="14"/>
      <c r="KDR10" s="14"/>
      <c r="KDS10" s="14"/>
      <c r="KDT10" s="14"/>
      <c r="KDU10" s="14"/>
      <c r="KDV10" s="14"/>
      <c r="KDW10" s="14"/>
      <c r="KDX10" s="14"/>
      <c r="KDY10" s="14"/>
      <c r="KDZ10" s="14"/>
      <c r="KEA10" s="14"/>
      <c r="KEB10" s="14"/>
      <c r="KEC10" s="14"/>
      <c r="KED10" s="14"/>
      <c r="KEE10" s="14"/>
      <c r="KEF10" s="14"/>
      <c r="KEG10" s="14"/>
      <c r="KEH10" s="14"/>
      <c r="KEI10" s="14"/>
      <c r="KEJ10" s="14"/>
      <c r="KEK10" s="14"/>
      <c r="KEL10" s="14"/>
      <c r="KEM10" s="14"/>
      <c r="KEN10" s="14"/>
      <c r="KEO10" s="14"/>
      <c r="KEP10" s="14"/>
      <c r="KEQ10" s="14"/>
      <c r="KER10" s="14"/>
      <c r="KES10" s="14"/>
      <c r="KET10" s="14"/>
      <c r="KEU10" s="14"/>
      <c r="KEV10" s="14"/>
      <c r="KEW10" s="14"/>
      <c r="KEX10" s="14"/>
      <c r="KEY10" s="14"/>
      <c r="KEZ10" s="14"/>
      <c r="KFA10" s="14"/>
      <c r="KFB10" s="14"/>
      <c r="KFC10" s="14"/>
      <c r="KFD10" s="14"/>
      <c r="KFE10" s="14"/>
      <c r="KFF10" s="14"/>
      <c r="KFG10" s="14"/>
      <c r="KFH10" s="14"/>
      <c r="KFI10" s="14"/>
      <c r="KFJ10" s="14"/>
      <c r="KFK10" s="14"/>
      <c r="KFL10" s="14"/>
      <c r="KFM10" s="14"/>
      <c r="KFN10" s="14"/>
      <c r="KFO10" s="14"/>
      <c r="KFP10" s="14"/>
      <c r="KFQ10" s="14"/>
      <c r="KFR10" s="14"/>
      <c r="KFS10" s="14"/>
      <c r="KFT10" s="14"/>
      <c r="KFU10" s="14"/>
      <c r="KFV10" s="14"/>
      <c r="KFW10" s="14"/>
      <c r="KFX10" s="14"/>
      <c r="KFY10" s="14"/>
      <c r="KFZ10" s="14"/>
      <c r="KGA10" s="14"/>
      <c r="KGB10" s="14"/>
      <c r="KGC10" s="14"/>
      <c r="KGD10" s="14"/>
      <c r="KGE10" s="14"/>
      <c r="KGF10" s="14"/>
      <c r="KGG10" s="14"/>
      <c r="KGH10" s="14"/>
      <c r="KGI10" s="14"/>
      <c r="KGJ10" s="14"/>
      <c r="KGK10" s="14"/>
      <c r="KGL10" s="14"/>
      <c r="KGM10" s="14"/>
      <c r="KGN10" s="14"/>
      <c r="KGO10" s="14"/>
      <c r="KGP10" s="14"/>
      <c r="KGQ10" s="14"/>
      <c r="KGR10" s="14"/>
      <c r="KGS10" s="14"/>
      <c r="KGT10" s="14"/>
      <c r="KGU10" s="14"/>
      <c r="KGV10" s="14"/>
      <c r="KGW10" s="14"/>
      <c r="KGX10" s="14"/>
      <c r="KGY10" s="14"/>
      <c r="KGZ10" s="14"/>
      <c r="KHA10" s="14"/>
      <c r="KHB10" s="14"/>
      <c r="KHC10" s="14"/>
      <c r="KHD10" s="14"/>
      <c r="KHE10" s="14"/>
      <c r="KHF10" s="14"/>
      <c r="KHG10" s="14"/>
      <c r="KHH10" s="14"/>
      <c r="KHI10" s="14"/>
      <c r="KHJ10" s="14"/>
      <c r="KHK10" s="14"/>
      <c r="KHL10" s="14"/>
      <c r="KHM10" s="14"/>
      <c r="KHN10" s="14"/>
      <c r="KHO10" s="14"/>
      <c r="KHP10" s="14"/>
      <c r="KHQ10" s="14"/>
      <c r="KHR10" s="14"/>
      <c r="KHS10" s="14"/>
      <c r="KHT10" s="14"/>
      <c r="KHU10" s="14"/>
      <c r="KHV10" s="14"/>
      <c r="KHW10" s="14"/>
      <c r="KHX10" s="14"/>
      <c r="KHY10" s="14"/>
      <c r="KHZ10" s="14"/>
      <c r="KIA10" s="14"/>
      <c r="KIB10" s="14"/>
      <c r="KIC10" s="14"/>
      <c r="KID10" s="14"/>
      <c r="KIE10" s="14"/>
      <c r="KIF10" s="14"/>
      <c r="KIG10" s="14"/>
      <c r="KIH10" s="14"/>
      <c r="KII10" s="14"/>
      <c r="KIJ10" s="14"/>
      <c r="KIK10" s="14"/>
      <c r="KIL10" s="14"/>
      <c r="KIM10" s="14"/>
      <c r="KIN10" s="14"/>
      <c r="KIO10" s="14"/>
      <c r="KIP10" s="14"/>
      <c r="KIQ10" s="14"/>
      <c r="KIR10" s="14"/>
      <c r="KIS10" s="14"/>
      <c r="KIT10" s="14"/>
      <c r="KIU10" s="14"/>
      <c r="KIV10" s="14"/>
      <c r="KIW10" s="14"/>
      <c r="KIX10" s="14"/>
      <c r="KIY10" s="14"/>
      <c r="KIZ10" s="14"/>
      <c r="KJA10" s="14"/>
      <c r="KJB10" s="14"/>
      <c r="KJC10" s="14"/>
      <c r="KJD10" s="14"/>
      <c r="KJE10" s="14"/>
      <c r="KJF10" s="14"/>
      <c r="KJG10" s="14"/>
      <c r="KJH10" s="14"/>
      <c r="KJI10" s="14"/>
      <c r="KJJ10" s="14"/>
      <c r="KJK10" s="14"/>
      <c r="KJL10" s="14"/>
      <c r="KJM10" s="14"/>
      <c r="KJN10" s="14"/>
      <c r="KJO10" s="14"/>
      <c r="KJP10" s="14"/>
      <c r="KJQ10" s="14"/>
      <c r="KJR10" s="14"/>
      <c r="KJS10" s="14"/>
      <c r="KJT10" s="14"/>
      <c r="KJU10" s="14"/>
      <c r="KJV10" s="14"/>
      <c r="KJW10" s="14"/>
      <c r="KJX10" s="14"/>
      <c r="KJY10" s="14"/>
      <c r="KJZ10" s="14"/>
      <c r="KKA10" s="14"/>
      <c r="KKB10" s="14"/>
      <c r="KKC10" s="14"/>
      <c r="KKD10" s="14"/>
      <c r="KKE10" s="14"/>
      <c r="KKF10" s="14"/>
      <c r="KKG10" s="14"/>
      <c r="KKH10" s="14"/>
      <c r="KKI10" s="14"/>
      <c r="KKJ10" s="14"/>
      <c r="KKK10" s="14"/>
      <c r="KKL10" s="14"/>
      <c r="KKM10" s="14"/>
      <c r="KKN10" s="14"/>
      <c r="KKO10" s="14"/>
      <c r="KKP10" s="14"/>
      <c r="KKQ10" s="14"/>
      <c r="KKR10" s="14"/>
      <c r="KKS10" s="14"/>
      <c r="KKT10" s="14"/>
      <c r="KKU10" s="14"/>
      <c r="KKV10" s="14"/>
      <c r="KKW10" s="14"/>
      <c r="KKX10" s="14"/>
      <c r="KKY10" s="14"/>
      <c r="KKZ10" s="14"/>
      <c r="KLA10" s="14"/>
      <c r="KLB10" s="14"/>
      <c r="KLC10" s="14"/>
      <c r="KLD10" s="14"/>
      <c r="KLE10" s="14"/>
      <c r="KLF10" s="14"/>
      <c r="KLG10" s="14"/>
      <c r="KLH10" s="14"/>
      <c r="KLI10" s="14"/>
      <c r="KLJ10" s="14"/>
      <c r="KLK10" s="14"/>
      <c r="KLL10" s="14"/>
      <c r="KLM10" s="14"/>
      <c r="KLN10" s="14"/>
      <c r="KLO10" s="14"/>
      <c r="KLP10" s="14"/>
      <c r="KLQ10" s="14"/>
      <c r="KLR10" s="14"/>
      <c r="KLS10" s="14"/>
      <c r="KLT10" s="14"/>
      <c r="KLU10" s="14"/>
      <c r="KLV10" s="14"/>
      <c r="KLW10" s="14"/>
      <c r="KLX10" s="14"/>
      <c r="KLY10" s="14"/>
      <c r="KLZ10" s="14"/>
      <c r="KMA10" s="14"/>
      <c r="KMB10" s="14"/>
      <c r="KMC10" s="14"/>
      <c r="KMD10" s="14"/>
      <c r="KME10" s="14"/>
      <c r="KMF10" s="14"/>
      <c r="KMG10" s="14"/>
      <c r="KMH10" s="14"/>
      <c r="KMI10" s="14"/>
      <c r="KMJ10" s="14"/>
      <c r="KMK10" s="14"/>
      <c r="KML10" s="14"/>
      <c r="KMM10" s="14"/>
      <c r="KMN10" s="14"/>
      <c r="KMO10" s="14"/>
      <c r="KMP10" s="14"/>
      <c r="KMQ10" s="14"/>
      <c r="KMR10" s="14"/>
      <c r="KMS10" s="14"/>
      <c r="KMT10" s="14"/>
      <c r="KMU10" s="14"/>
      <c r="KMV10" s="14"/>
      <c r="KMW10" s="14"/>
      <c r="KMX10" s="14"/>
      <c r="KMY10" s="14"/>
      <c r="KMZ10" s="14"/>
      <c r="KNA10" s="14"/>
      <c r="KNB10" s="14"/>
      <c r="KNC10" s="14"/>
      <c r="KND10" s="14"/>
      <c r="KNE10" s="14"/>
      <c r="KNF10" s="14"/>
      <c r="KNG10" s="14"/>
      <c r="KNH10" s="14"/>
      <c r="KNI10" s="14"/>
      <c r="KNJ10" s="14"/>
      <c r="KNK10" s="14"/>
      <c r="KNL10" s="14"/>
      <c r="KNM10" s="14"/>
      <c r="KNN10" s="14"/>
      <c r="KNO10" s="14"/>
      <c r="KNP10" s="14"/>
      <c r="KNQ10" s="14"/>
      <c r="KNR10" s="14"/>
      <c r="KNS10" s="14"/>
      <c r="KNT10" s="14"/>
      <c r="KNU10" s="14"/>
      <c r="KNV10" s="14"/>
      <c r="KNW10" s="14"/>
      <c r="KNX10" s="14"/>
      <c r="KNY10" s="14"/>
      <c r="KNZ10" s="14"/>
      <c r="KOA10" s="14"/>
      <c r="KOB10" s="14"/>
      <c r="KOC10" s="14"/>
      <c r="KOD10" s="14"/>
      <c r="KOE10" s="14"/>
      <c r="KOF10" s="14"/>
      <c r="KOG10" s="14"/>
      <c r="KOH10" s="14"/>
      <c r="KOI10" s="14"/>
      <c r="KOJ10" s="14"/>
      <c r="KOK10" s="14"/>
      <c r="KOL10" s="14"/>
      <c r="KOM10" s="14"/>
      <c r="KON10" s="14"/>
      <c r="KOO10" s="14"/>
      <c r="KOP10" s="14"/>
      <c r="KOQ10" s="14"/>
      <c r="KOR10" s="14"/>
      <c r="KOS10" s="14"/>
      <c r="KOT10" s="14"/>
      <c r="KOU10" s="14"/>
      <c r="KOV10" s="14"/>
      <c r="KOW10" s="14"/>
      <c r="KOX10" s="14"/>
      <c r="KOY10" s="14"/>
      <c r="KOZ10" s="14"/>
      <c r="KPA10" s="14"/>
      <c r="KPB10" s="14"/>
      <c r="KPC10" s="14"/>
      <c r="KPD10" s="14"/>
      <c r="KPE10" s="14"/>
      <c r="KPF10" s="14"/>
      <c r="KPG10" s="14"/>
      <c r="KPH10" s="14"/>
      <c r="KPI10" s="14"/>
      <c r="KPJ10" s="14"/>
      <c r="KPK10" s="14"/>
      <c r="KPL10" s="14"/>
      <c r="KPM10" s="14"/>
      <c r="KPN10" s="14"/>
      <c r="KPO10" s="14"/>
      <c r="KPP10" s="14"/>
      <c r="KPQ10" s="14"/>
      <c r="KPR10" s="14"/>
      <c r="KPS10" s="14"/>
      <c r="KPT10" s="14"/>
      <c r="KPU10" s="14"/>
      <c r="KPV10" s="14"/>
      <c r="KPW10" s="14"/>
      <c r="KPX10" s="14"/>
      <c r="KPY10" s="14"/>
      <c r="KPZ10" s="14"/>
      <c r="KQA10" s="14"/>
      <c r="KQB10" s="14"/>
      <c r="KQC10" s="14"/>
      <c r="KQD10" s="14"/>
      <c r="KQE10" s="14"/>
      <c r="KQF10" s="14"/>
      <c r="KQG10" s="14"/>
      <c r="KQH10" s="14"/>
      <c r="KQI10" s="14"/>
      <c r="KQJ10" s="14"/>
      <c r="KQK10" s="14"/>
      <c r="KQL10" s="14"/>
      <c r="KQM10" s="14"/>
      <c r="KQN10" s="14"/>
      <c r="KQO10" s="14"/>
      <c r="KQP10" s="14"/>
      <c r="KQQ10" s="14"/>
      <c r="KQR10" s="14"/>
      <c r="KQS10" s="14"/>
      <c r="KQT10" s="14"/>
      <c r="KQU10" s="14"/>
      <c r="KQV10" s="14"/>
      <c r="KQW10" s="14"/>
      <c r="KQX10" s="14"/>
      <c r="KQY10" s="14"/>
      <c r="KQZ10" s="14"/>
      <c r="KRA10" s="14"/>
      <c r="KRB10" s="14"/>
      <c r="KRC10" s="14"/>
      <c r="KRD10" s="14"/>
      <c r="KRE10" s="14"/>
      <c r="KRF10" s="14"/>
      <c r="KRG10" s="14"/>
      <c r="KRH10" s="14"/>
      <c r="KRI10" s="14"/>
      <c r="KRJ10" s="14"/>
      <c r="KRK10" s="14"/>
      <c r="KRL10" s="14"/>
      <c r="KRM10" s="14"/>
      <c r="KRN10" s="14"/>
      <c r="KRO10" s="14"/>
      <c r="KRP10" s="14"/>
      <c r="KRQ10" s="14"/>
      <c r="KRR10" s="14"/>
      <c r="KRS10" s="14"/>
      <c r="KRT10" s="14"/>
      <c r="KRU10" s="14"/>
      <c r="KRV10" s="14"/>
      <c r="KRW10" s="14"/>
      <c r="KRX10" s="14"/>
      <c r="KRY10" s="14"/>
      <c r="KRZ10" s="14"/>
      <c r="KSA10" s="14"/>
      <c r="KSB10" s="14"/>
      <c r="KSC10" s="14"/>
      <c r="KSD10" s="14"/>
      <c r="KSE10" s="14"/>
      <c r="KSF10" s="14"/>
      <c r="KSG10" s="14"/>
      <c r="KSH10" s="14"/>
      <c r="KSI10" s="14"/>
      <c r="KSJ10" s="14"/>
      <c r="KSK10" s="14"/>
      <c r="KSL10" s="14"/>
      <c r="KSM10" s="14"/>
      <c r="KSN10" s="14"/>
      <c r="KSO10" s="14"/>
      <c r="KSP10" s="14"/>
      <c r="KSQ10" s="14"/>
      <c r="KSR10" s="14"/>
      <c r="KSS10" s="14"/>
      <c r="KST10" s="14"/>
      <c r="KSU10" s="14"/>
      <c r="KSV10" s="14"/>
      <c r="KSW10" s="14"/>
      <c r="KSX10" s="14"/>
      <c r="KSY10" s="14"/>
      <c r="KSZ10" s="14"/>
      <c r="KTA10" s="14"/>
      <c r="KTB10" s="14"/>
      <c r="KTC10" s="14"/>
      <c r="KTD10" s="14"/>
      <c r="KTE10" s="14"/>
      <c r="KTF10" s="14"/>
      <c r="KTG10" s="14"/>
      <c r="KTH10" s="14"/>
      <c r="KTI10" s="14"/>
      <c r="KTJ10" s="14"/>
      <c r="KTK10" s="14"/>
      <c r="KTL10" s="14"/>
      <c r="KTM10" s="14"/>
      <c r="KTN10" s="14"/>
      <c r="KTO10" s="14"/>
      <c r="KTP10" s="14"/>
      <c r="KTQ10" s="14"/>
      <c r="KTR10" s="14"/>
      <c r="KTS10" s="14"/>
      <c r="KTT10" s="14"/>
      <c r="KTU10" s="14"/>
      <c r="KTV10" s="14"/>
      <c r="KTW10" s="14"/>
      <c r="KTX10" s="14"/>
      <c r="KTY10" s="14"/>
      <c r="KTZ10" s="14"/>
      <c r="KUA10" s="14"/>
      <c r="KUB10" s="14"/>
      <c r="KUC10" s="14"/>
      <c r="KUD10" s="14"/>
      <c r="KUE10" s="14"/>
      <c r="KUF10" s="14"/>
      <c r="KUG10" s="14"/>
      <c r="KUH10" s="14"/>
      <c r="KUI10" s="14"/>
      <c r="KUJ10" s="14"/>
      <c r="KUK10" s="14"/>
      <c r="KUL10" s="14"/>
      <c r="KUM10" s="14"/>
      <c r="KUN10" s="14"/>
      <c r="KUO10" s="14"/>
      <c r="KUP10" s="14"/>
      <c r="KUQ10" s="14"/>
      <c r="KUR10" s="14"/>
      <c r="KUS10" s="14"/>
      <c r="KUT10" s="14"/>
      <c r="KUU10" s="14"/>
      <c r="KUV10" s="14"/>
      <c r="KUW10" s="14"/>
      <c r="KUX10" s="14"/>
      <c r="KUY10" s="14"/>
      <c r="KUZ10" s="14"/>
      <c r="KVA10" s="14"/>
      <c r="KVB10" s="14"/>
      <c r="KVC10" s="14"/>
      <c r="KVD10" s="14"/>
      <c r="KVE10" s="14"/>
      <c r="KVF10" s="14"/>
      <c r="KVG10" s="14"/>
      <c r="KVH10" s="14"/>
      <c r="KVI10" s="14"/>
      <c r="KVJ10" s="14"/>
      <c r="KVK10" s="14"/>
      <c r="KVL10" s="14"/>
      <c r="KVM10" s="14"/>
      <c r="KVN10" s="14"/>
      <c r="KVO10" s="14"/>
      <c r="KVP10" s="14"/>
      <c r="KVQ10" s="14"/>
      <c r="KVR10" s="14"/>
      <c r="KVS10" s="14"/>
      <c r="KVT10" s="14"/>
      <c r="KVU10" s="14"/>
      <c r="KVV10" s="14"/>
      <c r="KVW10" s="14"/>
      <c r="KVX10" s="14"/>
      <c r="KVY10" s="14"/>
      <c r="KVZ10" s="14"/>
      <c r="KWA10" s="14"/>
      <c r="KWB10" s="14"/>
      <c r="KWC10" s="14"/>
      <c r="KWD10" s="14"/>
      <c r="KWE10" s="14"/>
      <c r="KWF10" s="14"/>
      <c r="KWG10" s="14"/>
      <c r="KWH10" s="14"/>
      <c r="KWI10" s="14"/>
      <c r="KWJ10" s="14"/>
      <c r="KWK10" s="14"/>
      <c r="KWL10" s="14"/>
      <c r="KWM10" s="14"/>
      <c r="KWN10" s="14"/>
      <c r="KWO10" s="14"/>
      <c r="KWP10" s="14"/>
      <c r="KWQ10" s="14"/>
      <c r="KWR10" s="14"/>
      <c r="KWS10" s="14"/>
      <c r="KWT10" s="14"/>
      <c r="KWU10" s="14"/>
      <c r="KWV10" s="14"/>
      <c r="KWW10" s="14"/>
      <c r="KWX10" s="14"/>
      <c r="KWY10" s="14"/>
      <c r="KWZ10" s="14"/>
      <c r="KXA10" s="14"/>
      <c r="KXB10" s="14"/>
      <c r="KXC10" s="14"/>
      <c r="KXD10" s="14"/>
      <c r="KXE10" s="14"/>
      <c r="KXF10" s="14"/>
      <c r="KXG10" s="14"/>
      <c r="KXH10" s="14"/>
      <c r="KXI10" s="14"/>
      <c r="KXJ10" s="14"/>
      <c r="KXK10" s="14"/>
      <c r="KXL10" s="14"/>
      <c r="KXM10" s="14"/>
      <c r="KXN10" s="14"/>
      <c r="KXO10" s="14"/>
      <c r="KXP10" s="14"/>
      <c r="KXQ10" s="14"/>
      <c r="KXR10" s="14"/>
      <c r="KXS10" s="14"/>
      <c r="KXT10" s="14"/>
      <c r="KXU10" s="14"/>
      <c r="KXV10" s="14"/>
      <c r="KXW10" s="14"/>
      <c r="KXX10" s="14"/>
      <c r="KXY10" s="14"/>
      <c r="KXZ10" s="14"/>
      <c r="KYA10" s="14"/>
      <c r="KYB10" s="14"/>
      <c r="KYC10" s="14"/>
      <c r="KYD10" s="14"/>
      <c r="KYE10" s="14"/>
      <c r="KYF10" s="14"/>
      <c r="KYG10" s="14"/>
      <c r="KYH10" s="14"/>
      <c r="KYI10" s="14"/>
      <c r="KYJ10" s="14"/>
      <c r="KYK10" s="14"/>
      <c r="KYL10" s="14"/>
      <c r="KYM10" s="14"/>
      <c r="KYN10" s="14"/>
      <c r="KYO10" s="14"/>
      <c r="KYP10" s="14"/>
      <c r="KYQ10" s="14"/>
      <c r="KYR10" s="14"/>
      <c r="KYS10" s="14"/>
      <c r="KYT10" s="14"/>
      <c r="KYU10" s="14"/>
      <c r="KYV10" s="14"/>
      <c r="KYW10" s="14"/>
      <c r="KYX10" s="14"/>
      <c r="KYY10" s="14"/>
      <c r="KYZ10" s="14"/>
      <c r="KZA10" s="14"/>
      <c r="KZB10" s="14"/>
      <c r="KZC10" s="14"/>
      <c r="KZD10" s="14"/>
      <c r="KZE10" s="14"/>
      <c r="KZF10" s="14"/>
      <c r="KZG10" s="14"/>
      <c r="KZH10" s="14"/>
      <c r="KZI10" s="14"/>
      <c r="KZJ10" s="14"/>
      <c r="KZK10" s="14"/>
      <c r="KZL10" s="14"/>
      <c r="KZM10" s="14"/>
      <c r="KZN10" s="14"/>
      <c r="KZO10" s="14"/>
      <c r="KZP10" s="14"/>
      <c r="KZQ10" s="14"/>
      <c r="KZR10" s="14"/>
      <c r="KZS10" s="14"/>
      <c r="KZT10" s="14"/>
      <c r="KZU10" s="14"/>
      <c r="KZV10" s="14"/>
      <c r="KZW10" s="14"/>
      <c r="KZX10" s="14"/>
      <c r="KZY10" s="14"/>
      <c r="KZZ10" s="14"/>
      <c r="LAA10" s="14"/>
      <c r="LAB10" s="14"/>
      <c r="LAC10" s="14"/>
      <c r="LAD10" s="14"/>
      <c r="LAE10" s="14"/>
      <c r="LAF10" s="14"/>
      <c r="LAG10" s="14"/>
      <c r="LAH10" s="14"/>
      <c r="LAI10" s="14"/>
      <c r="LAJ10" s="14"/>
      <c r="LAK10" s="14"/>
      <c r="LAL10" s="14"/>
      <c r="LAM10" s="14"/>
      <c r="LAN10" s="14"/>
      <c r="LAO10" s="14"/>
      <c r="LAP10" s="14"/>
      <c r="LAQ10" s="14"/>
      <c r="LAR10" s="14"/>
      <c r="LAS10" s="14"/>
      <c r="LAT10" s="14"/>
      <c r="LAU10" s="14"/>
      <c r="LAV10" s="14"/>
      <c r="LAW10" s="14"/>
      <c r="LAX10" s="14"/>
      <c r="LAY10" s="14"/>
      <c r="LAZ10" s="14"/>
      <c r="LBA10" s="14"/>
      <c r="LBB10" s="14"/>
      <c r="LBC10" s="14"/>
      <c r="LBD10" s="14"/>
      <c r="LBE10" s="14"/>
      <c r="LBF10" s="14"/>
      <c r="LBG10" s="14"/>
      <c r="LBH10" s="14"/>
      <c r="LBI10" s="14"/>
      <c r="LBJ10" s="14"/>
      <c r="LBK10" s="14"/>
      <c r="LBL10" s="14"/>
      <c r="LBM10" s="14"/>
      <c r="LBN10" s="14"/>
      <c r="LBO10" s="14"/>
      <c r="LBP10" s="14"/>
      <c r="LBQ10" s="14"/>
      <c r="LBR10" s="14"/>
      <c r="LBS10" s="14"/>
      <c r="LBT10" s="14"/>
      <c r="LBU10" s="14"/>
      <c r="LBV10" s="14"/>
      <c r="LBW10" s="14"/>
      <c r="LBX10" s="14"/>
      <c r="LBY10" s="14"/>
      <c r="LBZ10" s="14"/>
      <c r="LCA10" s="14"/>
      <c r="LCB10" s="14"/>
      <c r="LCC10" s="14"/>
      <c r="LCD10" s="14"/>
      <c r="LCE10" s="14"/>
      <c r="LCF10" s="14"/>
      <c r="LCG10" s="14"/>
      <c r="LCH10" s="14"/>
      <c r="LCI10" s="14"/>
      <c r="LCJ10" s="14"/>
      <c r="LCK10" s="14"/>
      <c r="LCL10" s="14"/>
      <c r="LCM10" s="14"/>
      <c r="LCN10" s="14"/>
      <c r="LCO10" s="14"/>
      <c r="LCP10" s="14"/>
      <c r="LCQ10" s="14"/>
      <c r="LCR10" s="14"/>
      <c r="LCS10" s="14"/>
      <c r="LCT10" s="14"/>
      <c r="LCU10" s="14"/>
      <c r="LCV10" s="14"/>
      <c r="LCW10" s="14"/>
      <c r="LCX10" s="14"/>
      <c r="LCY10" s="14"/>
      <c r="LCZ10" s="14"/>
      <c r="LDA10" s="14"/>
      <c r="LDB10" s="14"/>
      <c r="LDC10" s="14"/>
      <c r="LDD10" s="14"/>
      <c r="LDE10" s="14"/>
      <c r="LDF10" s="14"/>
      <c r="LDG10" s="14"/>
      <c r="LDH10" s="14"/>
      <c r="LDI10" s="14"/>
      <c r="LDJ10" s="14"/>
      <c r="LDK10" s="14"/>
      <c r="LDL10" s="14"/>
      <c r="LDM10" s="14"/>
      <c r="LDN10" s="14"/>
      <c r="LDO10" s="14"/>
      <c r="LDP10" s="14"/>
      <c r="LDQ10" s="14"/>
      <c r="LDR10" s="14"/>
      <c r="LDS10" s="14"/>
      <c r="LDT10" s="14"/>
      <c r="LDU10" s="14"/>
      <c r="LDV10" s="14"/>
      <c r="LDW10" s="14"/>
      <c r="LDX10" s="14"/>
      <c r="LDY10" s="14"/>
      <c r="LDZ10" s="14"/>
      <c r="LEA10" s="14"/>
      <c r="LEB10" s="14"/>
      <c r="LEC10" s="14"/>
      <c r="LED10" s="14"/>
      <c r="LEE10" s="14"/>
      <c r="LEF10" s="14"/>
      <c r="LEG10" s="14"/>
      <c r="LEH10" s="14"/>
      <c r="LEI10" s="14"/>
      <c r="LEJ10" s="14"/>
      <c r="LEK10" s="14"/>
      <c r="LEL10" s="14"/>
      <c r="LEM10" s="14"/>
      <c r="LEN10" s="14"/>
      <c r="LEO10" s="14"/>
      <c r="LEP10" s="14"/>
      <c r="LEQ10" s="14"/>
      <c r="LER10" s="14"/>
      <c r="LES10" s="14"/>
      <c r="LET10" s="14"/>
      <c r="LEU10" s="14"/>
      <c r="LEV10" s="14"/>
      <c r="LEW10" s="14"/>
      <c r="LEX10" s="14"/>
      <c r="LEY10" s="14"/>
      <c r="LEZ10" s="14"/>
      <c r="LFA10" s="14"/>
      <c r="LFB10" s="14"/>
      <c r="LFC10" s="14"/>
      <c r="LFD10" s="14"/>
      <c r="LFE10" s="14"/>
      <c r="LFF10" s="14"/>
      <c r="LFG10" s="14"/>
      <c r="LFH10" s="14"/>
      <c r="LFI10" s="14"/>
      <c r="LFJ10" s="14"/>
      <c r="LFK10" s="14"/>
      <c r="LFL10" s="14"/>
      <c r="LFM10" s="14"/>
      <c r="LFN10" s="14"/>
      <c r="LFO10" s="14"/>
      <c r="LFP10" s="14"/>
      <c r="LFQ10" s="14"/>
      <c r="LFR10" s="14"/>
      <c r="LFS10" s="14"/>
      <c r="LFT10" s="14"/>
      <c r="LFU10" s="14"/>
      <c r="LFV10" s="14"/>
      <c r="LFW10" s="14"/>
      <c r="LFX10" s="14"/>
      <c r="LFY10" s="14"/>
      <c r="LFZ10" s="14"/>
      <c r="LGA10" s="14"/>
      <c r="LGB10" s="14"/>
      <c r="LGC10" s="14"/>
      <c r="LGD10" s="14"/>
      <c r="LGE10" s="14"/>
      <c r="LGF10" s="14"/>
      <c r="LGG10" s="14"/>
      <c r="LGH10" s="14"/>
      <c r="LGI10" s="14"/>
      <c r="LGJ10" s="14"/>
      <c r="LGK10" s="14"/>
      <c r="LGL10" s="14"/>
      <c r="LGM10" s="14"/>
      <c r="LGN10" s="14"/>
      <c r="LGO10" s="14"/>
      <c r="LGP10" s="14"/>
      <c r="LGQ10" s="14"/>
      <c r="LGR10" s="14"/>
      <c r="LGS10" s="14"/>
      <c r="LGT10" s="14"/>
      <c r="LGU10" s="14"/>
      <c r="LGV10" s="14"/>
      <c r="LGW10" s="14"/>
      <c r="LGX10" s="14"/>
      <c r="LGY10" s="14"/>
      <c r="LGZ10" s="14"/>
      <c r="LHA10" s="14"/>
      <c r="LHB10" s="14"/>
      <c r="LHC10" s="14"/>
      <c r="LHD10" s="14"/>
      <c r="LHE10" s="14"/>
      <c r="LHF10" s="14"/>
      <c r="LHG10" s="14"/>
      <c r="LHH10" s="14"/>
      <c r="LHI10" s="14"/>
      <c r="LHJ10" s="14"/>
      <c r="LHK10" s="14"/>
      <c r="LHL10" s="14"/>
      <c r="LHM10" s="14"/>
      <c r="LHN10" s="14"/>
      <c r="LHO10" s="14"/>
      <c r="LHP10" s="14"/>
      <c r="LHQ10" s="14"/>
      <c r="LHR10" s="14"/>
      <c r="LHS10" s="14"/>
      <c r="LHT10" s="14"/>
      <c r="LHU10" s="14"/>
      <c r="LHV10" s="14"/>
      <c r="LHW10" s="14"/>
      <c r="LHX10" s="14"/>
      <c r="LHY10" s="14"/>
      <c r="LHZ10" s="14"/>
      <c r="LIA10" s="14"/>
      <c r="LIB10" s="14"/>
      <c r="LIC10" s="14"/>
      <c r="LID10" s="14"/>
      <c r="LIE10" s="14"/>
      <c r="LIF10" s="14"/>
      <c r="LIG10" s="14"/>
      <c r="LIH10" s="14"/>
      <c r="LII10" s="14"/>
      <c r="LIJ10" s="14"/>
      <c r="LIK10" s="14"/>
      <c r="LIL10" s="14"/>
      <c r="LIM10" s="14"/>
      <c r="LIN10" s="14"/>
      <c r="LIO10" s="14"/>
      <c r="LIP10" s="14"/>
      <c r="LIQ10" s="14"/>
      <c r="LIR10" s="14"/>
      <c r="LIS10" s="14"/>
      <c r="LIT10" s="14"/>
      <c r="LIU10" s="14"/>
      <c r="LIV10" s="14"/>
      <c r="LIW10" s="14"/>
      <c r="LIX10" s="14"/>
      <c r="LIY10" s="14"/>
      <c r="LIZ10" s="14"/>
      <c r="LJA10" s="14"/>
      <c r="LJB10" s="14"/>
      <c r="LJC10" s="14"/>
      <c r="LJD10" s="14"/>
      <c r="LJE10" s="14"/>
      <c r="LJF10" s="14"/>
      <c r="LJG10" s="14"/>
      <c r="LJH10" s="14"/>
      <c r="LJI10" s="14"/>
      <c r="LJJ10" s="14"/>
      <c r="LJK10" s="14"/>
      <c r="LJL10" s="14"/>
      <c r="LJM10" s="14"/>
      <c r="LJN10" s="14"/>
      <c r="LJO10" s="14"/>
      <c r="LJP10" s="14"/>
      <c r="LJQ10" s="14"/>
      <c r="LJR10" s="14"/>
      <c r="LJS10" s="14"/>
      <c r="LJT10" s="14"/>
      <c r="LJU10" s="14"/>
      <c r="LJV10" s="14"/>
      <c r="LJW10" s="14"/>
      <c r="LJX10" s="14"/>
      <c r="LJY10" s="14"/>
      <c r="LJZ10" s="14"/>
      <c r="LKA10" s="14"/>
      <c r="LKB10" s="14"/>
      <c r="LKC10" s="14"/>
      <c r="LKD10" s="14"/>
      <c r="LKE10" s="14"/>
      <c r="LKF10" s="14"/>
      <c r="LKG10" s="14"/>
      <c r="LKH10" s="14"/>
      <c r="LKI10" s="14"/>
      <c r="LKJ10" s="14"/>
      <c r="LKK10" s="14"/>
      <c r="LKL10" s="14"/>
      <c r="LKM10" s="14"/>
      <c r="LKN10" s="14"/>
      <c r="LKO10" s="14"/>
      <c r="LKP10" s="14"/>
      <c r="LKQ10" s="14"/>
      <c r="LKR10" s="14"/>
      <c r="LKS10" s="14"/>
      <c r="LKT10" s="14"/>
      <c r="LKU10" s="14"/>
      <c r="LKV10" s="14"/>
      <c r="LKW10" s="14"/>
      <c r="LKX10" s="14"/>
      <c r="LKY10" s="14"/>
      <c r="LKZ10" s="14"/>
      <c r="LLA10" s="14"/>
      <c r="LLB10" s="14"/>
      <c r="LLC10" s="14"/>
      <c r="LLD10" s="14"/>
      <c r="LLE10" s="14"/>
      <c r="LLF10" s="14"/>
      <c r="LLG10" s="14"/>
      <c r="LLH10" s="14"/>
      <c r="LLI10" s="14"/>
      <c r="LLJ10" s="14"/>
      <c r="LLK10" s="14"/>
      <c r="LLL10" s="14"/>
      <c r="LLM10" s="14"/>
      <c r="LLN10" s="14"/>
      <c r="LLO10" s="14"/>
      <c r="LLP10" s="14"/>
      <c r="LLQ10" s="14"/>
      <c r="LLR10" s="14"/>
      <c r="LLS10" s="14"/>
      <c r="LLT10" s="14"/>
      <c r="LLU10" s="14"/>
      <c r="LLV10" s="14"/>
      <c r="LLW10" s="14"/>
      <c r="LLX10" s="14"/>
      <c r="LLY10" s="14"/>
      <c r="LLZ10" s="14"/>
      <c r="LMA10" s="14"/>
      <c r="LMB10" s="14"/>
      <c r="LMC10" s="14"/>
      <c r="LMD10" s="14"/>
      <c r="LME10" s="14"/>
      <c r="LMF10" s="14"/>
      <c r="LMG10" s="14"/>
      <c r="LMH10" s="14"/>
      <c r="LMI10" s="14"/>
      <c r="LMJ10" s="14"/>
      <c r="LMK10" s="14"/>
      <c r="LML10" s="14"/>
      <c r="LMM10" s="14"/>
      <c r="LMN10" s="14"/>
      <c r="LMO10" s="14"/>
      <c r="LMP10" s="14"/>
      <c r="LMQ10" s="14"/>
      <c r="LMR10" s="14"/>
      <c r="LMS10" s="14"/>
      <c r="LMT10" s="14"/>
      <c r="LMU10" s="14"/>
      <c r="LMV10" s="14"/>
      <c r="LMW10" s="14"/>
      <c r="LMX10" s="14"/>
      <c r="LMY10" s="14"/>
      <c r="LMZ10" s="14"/>
      <c r="LNA10" s="14"/>
      <c r="LNB10" s="14"/>
      <c r="LNC10" s="14"/>
      <c r="LND10" s="14"/>
      <c r="LNE10" s="14"/>
      <c r="LNF10" s="14"/>
      <c r="LNG10" s="14"/>
      <c r="LNH10" s="14"/>
      <c r="LNI10" s="14"/>
      <c r="LNJ10" s="14"/>
      <c r="LNK10" s="14"/>
      <c r="LNL10" s="14"/>
      <c r="LNM10" s="14"/>
      <c r="LNN10" s="14"/>
      <c r="LNO10" s="14"/>
      <c r="LNP10" s="14"/>
      <c r="LNQ10" s="14"/>
      <c r="LNR10" s="14"/>
      <c r="LNS10" s="14"/>
      <c r="LNT10" s="14"/>
      <c r="LNU10" s="14"/>
      <c r="LNV10" s="14"/>
      <c r="LNW10" s="14"/>
      <c r="LNX10" s="14"/>
      <c r="LNY10" s="14"/>
      <c r="LNZ10" s="14"/>
      <c r="LOA10" s="14"/>
      <c r="LOB10" s="14"/>
      <c r="LOC10" s="14"/>
      <c r="LOD10" s="14"/>
      <c r="LOE10" s="14"/>
      <c r="LOF10" s="14"/>
      <c r="LOG10" s="14"/>
      <c r="LOH10" s="14"/>
      <c r="LOI10" s="14"/>
      <c r="LOJ10" s="14"/>
      <c r="LOK10" s="14"/>
      <c r="LOL10" s="14"/>
      <c r="LOM10" s="14"/>
      <c r="LON10" s="14"/>
      <c r="LOO10" s="14"/>
      <c r="LOP10" s="14"/>
      <c r="LOQ10" s="14"/>
      <c r="LOR10" s="14"/>
      <c r="LOS10" s="14"/>
      <c r="LOT10" s="14"/>
      <c r="LOU10" s="14"/>
      <c r="LOV10" s="14"/>
      <c r="LOW10" s="14"/>
      <c r="LOX10" s="14"/>
      <c r="LOY10" s="14"/>
      <c r="LOZ10" s="14"/>
      <c r="LPA10" s="14"/>
      <c r="LPB10" s="14"/>
      <c r="LPC10" s="14"/>
      <c r="LPD10" s="14"/>
      <c r="LPE10" s="14"/>
      <c r="LPF10" s="14"/>
      <c r="LPG10" s="14"/>
      <c r="LPH10" s="14"/>
      <c r="LPI10" s="14"/>
      <c r="LPJ10" s="14"/>
      <c r="LPK10" s="14"/>
      <c r="LPL10" s="14"/>
      <c r="LPM10" s="14"/>
      <c r="LPN10" s="14"/>
      <c r="LPO10" s="14"/>
      <c r="LPP10" s="14"/>
      <c r="LPQ10" s="14"/>
      <c r="LPR10" s="14"/>
      <c r="LPS10" s="14"/>
      <c r="LPT10" s="14"/>
      <c r="LPU10" s="14"/>
      <c r="LPV10" s="14"/>
      <c r="LPW10" s="14"/>
      <c r="LPX10" s="14"/>
      <c r="LPY10" s="14"/>
      <c r="LPZ10" s="14"/>
      <c r="LQA10" s="14"/>
      <c r="LQB10" s="14"/>
      <c r="LQC10" s="14"/>
      <c r="LQD10" s="14"/>
      <c r="LQE10" s="14"/>
      <c r="LQF10" s="14"/>
      <c r="LQG10" s="14"/>
      <c r="LQH10" s="14"/>
      <c r="LQI10" s="14"/>
      <c r="LQJ10" s="14"/>
      <c r="LQK10" s="14"/>
      <c r="LQL10" s="14"/>
      <c r="LQM10" s="14"/>
      <c r="LQN10" s="14"/>
      <c r="LQO10" s="14"/>
      <c r="LQP10" s="14"/>
      <c r="LQQ10" s="14"/>
      <c r="LQR10" s="14"/>
      <c r="LQS10" s="14"/>
      <c r="LQT10" s="14"/>
      <c r="LQU10" s="14"/>
      <c r="LQV10" s="14"/>
      <c r="LQW10" s="14"/>
      <c r="LQX10" s="14"/>
      <c r="LQY10" s="14"/>
      <c r="LQZ10" s="14"/>
      <c r="LRA10" s="14"/>
      <c r="LRB10" s="14"/>
      <c r="LRC10" s="14"/>
      <c r="LRD10" s="14"/>
      <c r="LRE10" s="14"/>
      <c r="LRF10" s="14"/>
      <c r="LRG10" s="14"/>
      <c r="LRH10" s="14"/>
      <c r="LRI10" s="14"/>
      <c r="LRJ10" s="14"/>
      <c r="LRK10" s="14"/>
      <c r="LRL10" s="14"/>
      <c r="LRM10" s="14"/>
      <c r="LRN10" s="14"/>
      <c r="LRO10" s="14"/>
      <c r="LRP10" s="14"/>
      <c r="LRQ10" s="14"/>
      <c r="LRR10" s="14"/>
      <c r="LRS10" s="14"/>
      <c r="LRT10" s="14"/>
      <c r="LRU10" s="14"/>
      <c r="LRV10" s="14"/>
      <c r="LRW10" s="14"/>
      <c r="LRX10" s="14"/>
      <c r="LRY10" s="14"/>
      <c r="LRZ10" s="14"/>
      <c r="LSA10" s="14"/>
      <c r="LSB10" s="14"/>
      <c r="LSC10" s="14"/>
      <c r="LSD10" s="14"/>
      <c r="LSE10" s="14"/>
      <c r="LSF10" s="14"/>
      <c r="LSG10" s="14"/>
      <c r="LSH10" s="14"/>
      <c r="LSI10" s="14"/>
      <c r="LSJ10" s="14"/>
      <c r="LSK10" s="14"/>
      <c r="LSL10" s="14"/>
      <c r="LSM10" s="14"/>
      <c r="LSN10" s="14"/>
      <c r="LSO10" s="14"/>
      <c r="LSP10" s="14"/>
      <c r="LSQ10" s="14"/>
      <c r="LSR10" s="14"/>
      <c r="LSS10" s="14"/>
      <c r="LST10" s="14"/>
      <c r="LSU10" s="14"/>
      <c r="LSV10" s="14"/>
      <c r="LSW10" s="14"/>
      <c r="LSX10" s="14"/>
      <c r="LSY10" s="14"/>
      <c r="LSZ10" s="14"/>
      <c r="LTA10" s="14"/>
      <c r="LTB10" s="14"/>
      <c r="LTC10" s="14"/>
      <c r="LTD10" s="14"/>
      <c r="LTE10" s="14"/>
      <c r="LTF10" s="14"/>
      <c r="LTG10" s="14"/>
      <c r="LTH10" s="14"/>
      <c r="LTI10" s="14"/>
      <c r="LTJ10" s="14"/>
      <c r="LTK10" s="14"/>
      <c r="LTL10" s="14"/>
      <c r="LTM10" s="14"/>
      <c r="LTN10" s="14"/>
      <c r="LTO10" s="14"/>
      <c r="LTP10" s="14"/>
      <c r="LTQ10" s="14"/>
      <c r="LTR10" s="14"/>
      <c r="LTS10" s="14"/>
      <c r="LTT10" s="14"/>
      <c r="LTU10" s="14"/>
      <c r="LTV10" s="14"/>
      <c r="LTW10" s="14"/>
      <c r="LTX10" s="14"/>
      <c r="LTY10" s="14"/>
      <c r="LTZ10" s="14"/>
      <c r="LUA10" s="14"/>
      <c r="LUB10" s="14"/>
      <c r="LUC10" s="14"/>
      <c r="LUD10" s="14"/>
      <c r="LUE10" s="14"/>
      <c r="LUF10" s="14"/>
      <c r="LUG10" s="14"/>
      <c r="LUH10" s="14"/>
      <c r="LUI10" s="14"/>
      <c r="LUJ10" s="14"/>
      <c r="LUK10" s="14"/>
      <c r="LUL10" s="14"/>
      <c r="LUM10" s="14"/>
      <c r="LUN10" s="14"/>
      <c r="LUO10" s="14"/>
      <c r="LUP10" s="14"/>
      <c r="LUQ10" s="14"/>
      <c r="LUR10" s="14"/>
      <c r="LUS10" s="14"/>
      <c r="LUT10" s="14"/>
      <c r="LUU10" s="14"/>
      <c r="LUV10" s="14"/>
      <c r="LUW10" s="14"/>
      <c r="LUX10" s="14"/>
      <c r="LUY10" s="14"/>
      <c r="LUZ10" s="14"/>
      <c r="LVA10" s="14"/>
      <c r="LVB10" s="14"/>
      <c r="LVC10" s="14"/>
      <c r="LVD10" s="14"/>
      <c r="LVE10" s="14"/>
      <c r="LVF10" s="14"/>
      <c r="LVG10" s="14"/>
      <c r="LVH10" s="14"/>
      <c r="LVI10" s="14"/>
      <c r="LVJ10" s="14"/>
      <c r="LVK10" s="14"/>
      <c r="LVL10" s="14"/>
      <c r="LVM10" s="14"/>
      <c r="LVN10" s="14"/>
      <c r="LVO10" s="14"/>
      <c r="LVP10" s="14"/>
      <c r="LVQ10" s="14"/>
      <c r="LVR10" s="14"/>
      <c r="LVS10" s="14"/>
      <c r="LVT10" s="14"/>
      <c r="LVU10" s="14"/>
      <c r="LVV10" s="14"/>
      <c r="LVW10" s="14"/>
      <c r="LVX10" s="14"/>
      <c r="LVY10" s="14"/>
      <c r="LVZ10" s="14"/>
      <c r="LWA10" s="14"/>
      <c r="LWB10" s="14"/>
      <c r="LWC10" s="14"/>
      <c r="LWD10" s="14"/>
      <c r="LWE10" s="14"/>
      <c r="LWF10" s="14"/>
      <c r="LWG10" s="14"/>
      <c r="LWH10" s="14"/>
      <c r="LWI10" s="14"/>
      <c r="LWJ10" s="14"/>
      <c r="LWK10" s="14"/>
      <c r="LWL10" s="14"/>
      <c r="LWM10" s="14"/>
      <c r="LWN10" s="14"/>
      <c r="LWO10" s="14"/>
      <c r="LWP10" s="14"/>
      <c r="LWQ10" s="14"/>
      <c r="LWR10" s="14"/>
      <c r="LWS10" s="14"/>
      <c r="LWT10" s="14"/>
      <c r="LWU10" s="14"/>
      <c r="LWV10" s="14"/>
      <c r="LWW10" s="14"/>
      <c r="LWX10" s="14"/>
      <c r="LWY10" s="14"/>
      <c r="LWZ10" s="14"/>
      <c r="LXA10" s="14"/>
      <c r="LXB10" s="14"/>
      <c r="LXC10" s="14"/>
      <c r="LXD10" s="14"/>
      <c r="LXE10" s="14"/>
      <c r="LXF10" s="14"/>
      <c r="LXG10" s="14"/>
      <c r="LXH10" s="14"/>
      <c r="LXI10" s="14"/>
      <c r="LXJ10" s="14"/>
      <c r="LXK10" s="14"/>
      <c r="LXL10" s="14"/>
      <c r="LXM10" s="14"/>
      <c r="LXN10" s="14"/>
      <c r="LXO10" s="14"/>
      <c r="LXP10" s="14"/>
      <c r="LXQ10" s="14"/>
      <c r="LXR10" s="14"/>
      <c r="LXS10" s="14"/>
      <c r="LXT10" s="14"/>
      <c r="LXU10" s="14"/>
      <c r="LXV10" s="14"/>
      <c r="LXW10" s="14"/>
      <c r="LXX10" s="14"/>
      <c r="LXY10" s="14"/>
      <c r="LXZ10" s="14"/>
      <c r="LYA10" s="14"/>
      <c r="LYB10" s="14"/>
      <c r="LYC10" s="14"/>
      <c r="LYD10" s="14"/>
      <c r="LYE10" s="14"/>
      <c r="LYF10" s="14"/>
      <c r="LYG10" s="14"/>
      <c r="LYH10" s="14"/>
      <c r="LYI10" s="14"/>
      <c r="LYJ10" s="14"/>
      <c r="LYK10" s="14"/>
      <c r="LYL10" s="14"/>
      <c r="LYM10" s="14"/>
      <c r="LYN10" s="14"/>
      <c r="LYO10" s="14"/>
      <c r="LYP10" s="14"/>
      <c r="LYQ10" s="14"/>
      <c r="LYR10" s="14"/>
      <c r="LYS10" s="14"/>
      <c r="LYT10" s="14"/>
      <c r="LYU10" s="14"/>
      <c r="LYV10" s="14"/>
      <c r="LYW10" s="14"/>
      <c r="LYX10" s="14"/>
      <c r="LYY10" s="14"/>
      <c r="LYZ10" s="14"/>
      <c r="LZA10" s="14"/>
      <c r="LZB10" s="14"/>
      <c r="LZC10" s="14"/>
      <c r="LZD10" s="14"/>
      <c r="LZE10" s="14"/>
      <c r="LZF10" s="14"/>
      <c r="LZG10" s="14"/>
      <c r="LZH10" s="14"/>
      <c r="LZI10" s="14"/>
      <c r="LZJ10" s="14"/>
      <c r="LZK10" s="14"/>
      <c r="LZL10" s="14"/>
      <c r="LZM10" s="14"/>
      <c r="LZN10" s="14"/>
      <c r="LZO10" s="14"/>
      <c r="LZP10" s="14"/>
      <c r="LZQ10" s="14"/>
      <c r="LZR10" s="14"/>
      <c r="LZS10" s="14"/>
      <c r="LZT10" s="14"/>
      <c r="LZU10" s="14"/>
      <c r="LZV10" s="14"/>
      <c r="LZW10" s="14"/>
      <c r="LZX10" s="14"/>
      <c r="LZY10" s="14"/>
      <c r="LZZ10" s="14"/>
      <c r="MAA10" s="14"/>
      <c r="MAB10" s="14"/>
      <c r="MAC10" s="14"/>
      <c r="MAD10" s="14"/>
      <c r="MAE10" s="14"/>
      <c r="MAF10" s="14"/>
      <c r="MAG10" s="14"/>
      <c r="MAH10" s="14"/>
      <c r="MAI10" s="14"/>
      <c r="MAJ10" s="14"/>
      <c r="MAK10" s="14"/>
      <c r="MAL10" s="14"/>
      <c r="MAM10" s="14"/>
      <c r="MAN10" s="14"/>
      <c r="MAO10" s="14"/>
      <c r="MAP10" s="14"/>
      <c r="MAQ10" s="14"/>
      <c r="MAR10" s="14"/>
      <c r="MAS10" s="14"/>
      <c r="MAT10" s="14"/>
      <c r="MAU10" s="14"/>
      <c r="MAV10" s="14"/>
      <c r="MAW10" s="14"/>
      <c r="MAX10" s="14"/>
      <c r="MAY10" s="14"/>
      <c r="MAZ10" s="14"/>
      <c r="MBA10" s="14"/>
      <c r="MBB10" s="14"/>
      <c r="MBC10" s="14"/>
      <c r="MBD10" s="14"/>
      <c r="MBE10" s="14"/>
      <c r="MBF10" s="14"/>
      <c r="MBG10" s="14"/>
      <c r="MBH10" s="14"/>
      <c r="MBI10" s="14"/>
      <c r="MBJ10" s="14"/>
      <c r="MBK10" s="14"/>
      <c r="MBL10" s="14"/>
      <c r="MBM10" s="14"/>
      <c r="MBN10" s="14"/>
      <c r="MBO10" s="14"/>
      <c r="MBP10" s="14"/>
      <c r="MBQ10" s="14"/>
      <c r="MBR10" s="14"/>
      <c r="MBS10" s="14"/>
      <c r="MBT10" s="14"/>
      <c r="MBU10" s="14"/>
      <c r="MBV10" s="14"/>
      <c r="MBW10" s="14"/>
      <c r="MBX10" s="14"/>
      <c r="MBY10" s="14"/>
      <c r="MBZ10" s="14"/>
      <c r="MCA10" s="14"/>
      <c r="MCB10" s="14"/>
      <c r="MCC10" s="14"/>
      <c r="MCD10" s="14"/>
      <c r="MCE10" s="14"/>
      <c r="MCF10" s="14"/>
      <c r="MCG10" s="14"/>
      <c r="MCH10" s="14"/>
      <c r="MCI10" s="14"/>
      <c r="MCJ10" s="14"/>
      <c r="MCK10" s="14"/>
      <c r="MCL10" s="14"/>
      <c r="MCM10" s="14"/>
      <c r="MCN10" s="14"/>
      <c r="MCO10" s="14"/>
      <c r="MCP10" s="14"/>
      <c r="MCQ10" s="14"/>
      <c r="MCR10" s="14"/>
      <c r="MCS10" s="14"/>
      <c r="MCT10" s="14"/>
      <c r="MCU10" s="14"/>
      <c r="MCV10" s="14"/>
      <c r="MCW10" s="14"/>
      <c r="MCX10" s="14"/>
      <c r="MCY10" s="14"/>
      <c r="MCZ10" s="14"/>
      <c r="MDA10" s="14"/>
      <c r="MDB10" s="14"/>
      <c r="MDC10" s="14"/>
      <c r="MDD10" s="14"/>
      <c r="MDE10" s="14"/>
      <c r="MDF10" s="14"/>
      <c r="MDG10" s="14"/>
      <c r="MDH10" s="14"/>
      <c r="MDI10" s="14"/>
      <c r="MDJ10" s="14"/>
      <c r="MDK10" s="14"/>
      <c r="MDL10" s="14"/>
      <c r="MDM10" s="14"/>
      <c r="MDN10" s="14"/>
      <c r="MDO10" s="14"/>
      <c r="MDP10" s="14"/>
      <c r="MDQ10" s="14"/>
      <c r="MDR10" s="14"/>
      <c r="MDS10" s="14"/>
      <c r="MDT10" s="14"/>
      <c r="MDU10" s="14"/>
      <c r="MDV10" s="14"/>
      <c r="MDW10" s="14"/>
      <c r="MDX10" s="14"/>
      <c r="MDY10" s="14"/>
      <c r="MDZ10" s="14"/>
      <c r="MEA10" s="14"/>
      <c r="MEB10" s="14"/>
      <c r="MEC10" s="14"/>
      <c r="MED10" s="14"/>
      <c r="MEE10" s="14"/>
      <c r="MEF10" s="14"/>
      <c r="MEG10" s="14"/>
      <c r="MEH10" s="14"/>
      <c r="MEI10" s="14"/>
      <c r="MEJ10" s="14"/>
      <c r="MEK10" s="14"/>
      <c r="MEL10" s="14"/>
      <c r="MEM10" s="14"/>
      <c r="MEN10" s="14"/>
      <c r="MEO10" s="14"/>
      <c r="MEP10" s="14"/>
      <c r="MEQ10" s="14"/>
      <c r="MER10" s="14"/>
      <c r="MES10" s="14"/>
      <c r="MET10" s="14"/>
      <c r="MEU10" s="14"/>
      <c r="MEV10" s="14"/>
      <c r="MEW10" s="14"/>
      <c r="MEX10" s="14"/>
      <c r="MEY10" s="14"/>
      <c r="MEZ10" s="14"/>
      <c r="MFA10" s="14"/>
      <c r="MFB10" s="14"/>
      <c r="MFC10" s="14"/>
      <c r="MFD10" s="14"/>
      <c r="MFE10" s="14"/>
      <c r="MFF10" s="14"/>
      <c r="MFG10" s="14"/>
      <c r="MFH10" s="14"/>
      <c r="MFI10" s="14"/>
      <c r="MFJ10" s="14"/>
      <c r="MFK10" s="14"/>
      <c r="MFL10" s="14"/>
      <c r="MFM10" s="14"/>
      <c r="MFN10" s="14"/>
      <c r="MFO10" s="14"/>
      <c r="MFP10" s="14"/>
      <c r="MFQ10" s="14"/>
      <c r="MFR10" s="14"/>
      <c r="MFS10" s="14"/>
      <c r="MFT10" s="14"/>
      <c r="MFU10" s="14"/>
      <c r="MFV10" s="14"/>
      <c r="MFW10" s="14"/>
      <c r="MFX10" s="14"/>
      <c r="MFY10" s="14"/>
      <c r="MFZ10" s="14"/>
      <c r="MGA10" s="14"/>
      <c r="MGB10" s="14"/>
      <c r="MGC10" s="14"/>
      <c r="MGD10" s="14"/>
      <c r="MGE10" s="14"/>
      <c r="MGF10" s="14"/>
      <c r="MGG10" s="14"/>
      <c r="MGH10" s="14"/>
      <c r="MGI10" s="14"/>
      <c r="MGJ10" s="14"/>
      <c r="MGK10" s="14"/>
      <c r="MGL10" s="14"/>
      <c r="MGM10" s="14"/>
      <c r="MGN10" s="14"/>
      <c r="MGO10" s="14"/>
      <c r="MGP10" s="14"/>
      <c r="MGQ10" s="14"/>
      <c r="MGR10" s="14"/>
      <c r="MGS10" s="14"/>
      <c r="MGT10" s="14"/>
      <c r="MGU10" s="14"/>
      <c r="MGV10" s="14"/>
      <c r="MGW10" s="14"/>
      <c r="MGX10" s="14"/>
      <c r="MGY10" s="14"/>
      <c r="MGZ10" s="14"/>
      <c r="MHA10" s="14"/>
      <c r="MHB10" s="14"/>
      <c r="MHC10" s="14"/>
      <c r="MHD10" s="14"/>
      <c r="MHE10" s="14"/>
      <c r="MHF10" s="14"/>
      <c r="MHG10" s="14"/>
      <c r="MHH10" s="14"/>
      <c r="MHI10" s="14"/>
      <c r="MHJ10" s="14"/>
      <c r="MHK10" s="14"/>
      <c r="MHL10" s="14"/>
      <c r="MHM10" s="14"/>
      <c r="MHN10" s="14"/>
      <c r="MHO10" s="14"/>
      <c r="MHP10" s="14"/>
      <c r="MHQ10" s="14"/>
      <c r="MHR10" s="14"/>
      <c r="MHS10" s="14"/>
      <c r="MHT10" s="14"/>
      <c r="MHU10" s="14"/>
      <c r="MHV10" s="14"/>
      <c r="MHW10" s="14"/>
      <c r="MHX10" s="14"/>
      <c r="MHY10" s="14"/>
      <c r="MHZ10" s="14"/>
      <c r="MIA10" s="14"/>
      <c r="MIB10" s="14"/>
      <c r="MIC10" s="14"/>
      <c r="MID10" s="14"/>
      <c r="MIE10" s="14"/>
      <c r="MIF10" s="14"/>
      <c r="MIG10" s="14"/>
      <c r="MIH10" s="14"/>
      <c r="MII10" s="14"/>
      <c r="MIJ10" s="14"/>
      <c r="MIK10" s="14"/>
      <c r="MIL10" s="14"/>
      <c r="MIM10" s="14"/>
      <c r="MIN10" s="14"/>
      <c r="MIO10" s="14"/>
      <c r="MIP10" s="14"/>
      <c r="MIQ10" s="14"/>
      <c r="MIR10" s="14"/>
      <c r="MIS10" s="14"/>
      <c r="MIT10" s="14"/>
      <c r="MIU10" s="14"/>
      <c r="MIV10" s="14"/>
      <c r="MIW10" s="14"/>
      <c r="MIX10" s="14"/>
      <c r="MIY10" s="14"/>
      <c r="MIZ10" s="14"/>
      <c r="MJA10" s="14"/>
      <c r="MJB10" s="14"/>
      <c r="MJC10" s="14"/>
      <c r="MJD10" s="14"/>
      <c r="MJE10" s="14"/>
      <c r="MJF10" s="14"/>
      <c r="MJG10" s="14"/>
      <c r="MJH10" s="14"/>
      <c r="MJI10" s="14"/>
      <c r="MJJ10" s="14"/>
      <c r="MJK10" s="14"/>
      <c r="MJL10" s="14"/>
      <c r="MJM10" s="14"/>
      <c r="MJN10" s="14"/>
      <c r="MJO10" s="14"/>
      <c r="MJP10" s="14"/>
      <c r="MJQ10" s="14"/>
      <c r="MJR10" s="14"/>
      <c r="MJS10" s="14"/>
      <c r="MJT10" s="14"/>
      <c r="MJU10" s="14"/>
      <c r="MJV10" s="14"/>
      <c r="MJW10" s="14"/>
      <c r="MJX10" s="14"/>
      <c r="MJY10" s="14"/>
      <c r="MJZ10" s="14"/>
      <c r="MKA10" s="14"/>
      <c r="MKB10" s="14"/>
      <c r="MKC10" s="14"/>
      <c r="MKD10" s="14"/>
      <c r="MKE10" s="14"/>
      <c r="MKF10" s="14"/>
      <c r="MKG10" s="14"/>
      <c r="MKH10" s="14"/>
      <c r="MKI10" s="14"/>
      <c r="MKJ10" s="14"/>
      <c r="MKK10" s="14"/>
      <c r="MKL10" s="14"/>
      <c r="MKM10" s="14"/>
      <c r="MKN10" s="14"/>
      <c r="MKO10" s="14"/>
      <c r="MKP10" s="14"/>
      <c r="MKQ10" s="14"/>
      <c r="MKR10" s="14"/>
      <c r="MKS10" s="14"/>
      <c r="MKT10" s="14"/>
      <c r="MKU10" s="14"/>
      <c r="MKV10" s="14"/>
      <c r="MKW10" s="14"/>
      <c r="MKX10" s="14"/>
      <c r="MKY10" s="14"/>
      <c r="MKZ10" s="14"/>
      <c r="MLA10" s="14"/>
      <c r="MLB10" s="14"/>
      <c r="MLC10" s="14"/>
      <c r="MLD10" s="14"/>
      <c r="MLE10" s="14"/>
      <c r="MLF10" s="14"/>
      <c r="MLG10" s="14"/>
      <c r="MLH10" s="14"/>
      <c r="MLI10" s="14"/>
      <c r="MLJ10" s="14"/>
      <c r="MLK10" s="14"/>
      <c r="MLL10" s="14"/>
      <c r="MLM10" s="14"/>
      <c r="MLN10" s="14"/>
      <c r="MLO10" s="14"/>
      <c r="MLP10" s="14"/>
      <c r="MLQ10" s="14"/>
      <c r="MLR10" s="14"/>
      <c r="MLS10" s="14"/>
      <c r="MLT10" s="14"/>
      <c r="MLU10" s="14"/>
      <c r="MLV10" s="14"/>
      <c r="MLW10" s="14"/>
      <c r="MLX10" s="14"/>
      <c r="MLY10" s="14"/>
      <c r="MLZ10" s="14"/>
      <c r="MMA10" s="14"/>
      <c r="MMB10" s="14"/>
      <c r="MMC10" s="14"/>
      <c r="MMD10" s="14"/>
      <c r="MME10" s="14"/>
      <c r="MMF10" s="14"/>
      <c r="MMG10" s="14"/>
      <c r="MMH10" s="14"/>
      <c r="MMI10" s="14"/>
      <c r="MMJ10" s="14"/>
      <c r="MMK10" s="14"/>
      <c r="MML10" s="14"/>
      <c r="MMM10" s="14"/>
      <c r="MMN10" s="14"/>
      <c r="MMO10" s="14"/>
      <c r="MMP10" s="14"/>
      <c r="MMQ10" s="14"/>
      <c r="MMR10" s="14"/>
      <c r="MMS10" s="14"/>
      <c r="MMT10" s="14"/>
      <c r="MMU10" s="14"/>
      <c r="MMV10" s="14"/>
      <c r="MMW10" s="14"/>
      <c r="MMX10" s="14"/>
      <c r="MMY10" s="14"/>
      <c r="MMZ10" s="14"/>
      <c r="MNA10" s="14"/>
      <c r="MNB10" s="14"/>
      <c r="MNC10" s="14"/>
      <c r="MND10" s="14"/>
      <c r="MNE10" s="14"/>
      <c r="MNF10" s="14"/>
      <c r="MNG10" s="14"/>
      <c r="MNH10" s="14"/>
      <c r="MNI10" s="14"/>
      <c r="MNJ10" s="14"/>
      <c r="MNK10" s="14"/>
      <c r="MNL10" s="14"/>
      <c r="MNM10" s="14"/>
      <c r="MNN10" s="14"/>
      <c r="MNO10" s="14"/>
      <c r="MNP10" s="14"/>
      <c r="MNQ10" s="14"/>
      <c r="MNR10" s="14"/>
      <c r="MNS10" s="14"/>
      <c r="MNT10" s="14"/>
      <c r="MNU10" s="14"/>
      <c r="MNV10" s="14"/>
      <c r="MNW10" s="14"/>
      <c r="MNX10" s="14"/>
      <c r="MNY10" s="14"/>
      <c r="MNZ10" s="14"/>
      <c r="MOA10" s="14"/>
      <c r="MOB10" s="14"/>
      <c r="MOC10" s="14"/>
      <c r="MOD10" s="14"/>
      <c r="MOE10" s="14"/>
      <c r="MOF10" s="14"/>
      <c r="MOG10" s="14"/>
      <c r="MOH10" s="14"/>
      <c r="MOI10" s="14"/>
      <c r="MOJ10" s="14"/>
      <c r="MOK10" s="14"/>
      <c r="MOL10" s="14"/>
      <c r="MOM10" s="14"/>
      <c r="MON10" s="14"/>
      <c r="MOO10" s="14"/>
      <c r="MOP10" s="14"/>
      <c r="MOQ10" s="14"/>
      <c r="MOR10" s="14"/>
      <c r="MOS10" s="14"/>
      <c r="MOT10" s="14"/>
      <c r="MOU10" s="14"/>
      <c r="MOV10" s="14"/>
      <c r="MOW10" s="14"/>
      <c r="MOX10" s="14"/>
      <c r="MOY10" s="14"/>
      <c r="MOZ10" s="14"/>
      <c r="MPA10" s="14"/>
      <c r="MPB10" s="14"/>
      <c r="MPC10" s="14"/>
      <c r="MPD10" s="14"/>
      <c r="MPE10" s="14"/>
      <c r="MPF10" s="14"/>
      <c r="MPG10" s="14"/>
      <c r="MPH10" s="14"/>
      <c r="MPI10" s="14"/>
      <c r="MPJ10" s="14"/>
      <c r="MPK10" s="14"/>
      <c r="MPL10" s="14"/>
      <c r="MPM10" s="14"/>
      <c r="MPN10" s="14"/>
      <c r="MPO10" s="14"/>
      <c r="MPP10" s="14"/>
      <c r="MPQ10" s="14"/>
      <c r="MPR10" s="14"/>
      <c r="MPS10" s="14"/>
      <c r="MPT10" s="14"/>
      <c r="MPU10" s="14"/>
      <c r="MPV10" s="14"/>
      <c r="MPW10" s="14"/>
      <c r="MPX10" s="14"/>
      <c r="MPY10" s="14"/>
      <c r="MPZ10" s="14"/>
      <c r="MQA10" s="14"/>
      <c r="MQB10" s="14"/>
      <c r="MQC10" s="14"/>
      <c r="MQD10" s="14"/>
      <c r="MQE10" s="14"/>
      <c r="MQF10" s="14"/>
      <c r="MQG10" s="14"/>
      <c r="MQH10" s="14"/>
      <c r="MQI10" s="14"/>
      <c r="MQJ10" s="14"/>
      <c r="MQK10" s="14"/>
      <c r="MQL10" s="14"/>
      <c r="MQM10" s="14"/>
      <c r="MQN10" s="14"/>
      <c r="MQO10" s="14"/>
      <c r="MQP10" s="14"/>
      <c r="MQQ10" s="14"/>
      <c r="MQR10" s="14"/>
      <c r="MQS10" s="14"/>
      <c r="MQT10" s="14"/>
      <c r="MQU10" s="14"/>
      <c r="MQV10" s="14"/>
      <c r="MQW10" s="14"/>
      <c r="MQX10" s="14"/>
      <c r="MQY10" s="14"/>
      <c r="MQZ10" s="14"/>
      <c r="MRA10" s="14"/>
      <c r="MRB10" s="14"/>
      <c r="MRC10" s="14"/>
      <c r="MRD10" s="14"/>
      <c r="MRE10" s="14"/>
      <c r="MRF10" s="14"/>
      <c r="MRG10" s="14"/>
      <c r="MRH10" s="14"/>
      <c r="MRI10" s="14"/>
      <c r="MRJ10" s="14"/>
      <c r="MRK10" s="14"/>
      <c r="MRL10" s="14"/>
      <c r="MRM10" s="14"/>
      <c r="MRN10" s="14"/>
      <c r="MRO10" s="14"/>
      <c r="MRP10" s="14"/>
      <c r="MRQ10" s="14"/>
      <c r="MRR10" s="14"/>
      <c r="MRS10" s="14"/>
      <c r="MRT10" s="14"/>
      <c r="MRU10" s="14"/>
      <c r="MRV10" s="14"/>
      <c r="MRW10" s="14"/>
      <c r="MRX10" s="14"/>
      <c r="MRY10" s="14"/>
      <c r="MRZ10" s="14"/>
      <c r="MSA10" s="14"/>
      <c r="MSB10" s="14"/>
      <c r="MSC10" s="14"/>
      <c r="MSD10" s="14"/>
      <c r="MSE10" s="14"/>
      <c r="MSF10" s="14"/>
      <c r="MSG10" s="14"/>
      <c r="MSH10" s="14"/>
      <c r="MSI10" s="14"/>
      <c r="MSJ10" s="14"/>
      <c r="MSK10" s="14"/>
      <c r="MSL10" s="14"/>
      <c r="MSM10" s="14"/>
      <c r="MSN10" s="14"/>
      <c r="MSO10" s="14"/>
      <c r="MSP10" s="14"/>
      <c r="MSQ10" s="14"/>
      <c r="MSR10" s="14"/>
      <c r="MSS10" s="14"/>
      <c r="MST10" s="14"/>
      <c r="MSU10" s="14"/>
      <c r="MSV10" s="14"/>
      <c r="MSW10" s="14"/>
      <c r="MSX10" s="14"/>
      <c r="MSY10" s="14"/>
      <c r="MSZ10" s="14"/>
      <c r="MTA10" s="14"/>
      <c r="MTB10" s="14"/>
      <c r="MTC10" s="14"/>
      <c r="MTD10" s="14"/>
      <c r="MTE10" s="14"/>
      <c r="MTF10" s="14"/>
      <c r="MTG10" s="14"/>
      <c r="MTH10" s="14"/>
      <c r="MTI10" s="14"/>
      <c r="MTJ10" s="14"/>
      <c r="MTK10" s="14"/>
      <c r="MTL10" s="14"/>
      <c r="MTM10" s="14"/>
      <c r="MTN10" s="14"/>
      <c r="MTO10" s="14"/>
      <c r="MTP10" s="14"/>
      <c r="MTQ10" s="14"/>
      <c r="MTR10" s="14"/>
      <c r="MTS10" s="14"/>
      <c r="MTT10" s="14"/>
      <c r="MTU10" s="14"/>
      <c r="MTV10" s="14"/>
      <c r="MTW10" s="14"/>
      <c r="MTX10" s="14"/>
      <c r="MTY10" s="14"/>
      <c r="MTZ10" s="14"/>
      <c r="MUA10" s="14"/>
      <c r="MUB10" s="14"/>
      <c r="MUC10" s="14"/>
      <c r="MUD10" s="14"/>
      <c r="MUE10" s="14"/>
      <c r="MUF10" s="14"/>
      <c r="MUG10" s="14"/>
      <c r="MUH10" s="14"/>
      <c r="MUI10" s="14"/>
      <c r="MUJ10" s="14"/>
      <c r="MUK10" s="14"/>
      <c r="MUL10" s="14"/>
      <c r="MUM10" s="14"/>
      <c r="MUN10" s="14"/>
      <c r="MUO10" s="14"/>
      <c r="MUP10" s="14"/>
      <c r="MUQ10" s="14"/>
      <c r="MUR10" s="14"/>
      <c r="MUS10" s="14"/>
      <c r="MUT10" s="14"/>
      <c r="MUU10" s="14"/>
      <c r="MUV10" s="14"/>
      <c r="MUW10" s="14"/>
      <c r="MUX10" s="14"/>
      <c r="MUY10" s="14"/>
      <c r="MUZ10" s="14"/>
      <c r="MVA10" s="14"/>
      <c r="MVB10" s="14"/>
      <c r="MVC10" s="14"/>
      <c r="MVD10" s="14"/>
      <c r="MVE10" s="14"/>
      <c r="MVF10" s="14"/>
      <c r="MVG10" s="14"/>
      <c r="MVH10" s="14"/>
      <c r="MVI10" s="14"/>
      <c r="MVJ10" s="14"/>
      <c r="MVK10" s="14"/>
      <c r="MVL10" s="14"/>
      <c r="MVM10" s="14"/>
      <c r="MVN10" s="14"/>
      <c r="MVO10" s="14"/>
      <c r="MVP10" s="14"/>
      <c r="MVQ10" s="14"/>
      <c r="MVR10" s="14"/>
      <c r="MVS10" s="14"/>
      <c r="MVT10" s="14"/>
      <c r="MVU10" s="14"/>
      <c r="MVV10" s="14"/>
      <c r="MVW10" s="14"/>
      <c r="MVX10" s="14"/>
      <c r="MVY10" s="14"/>
      <c r="MVZ10" s="14"/>
      <c r="MWA10" s="14"/>
      <c r="MWB10" s="14"/>
      <c r="MWC10" s="14"/>
      <c r="MWD10" s="14"/>
      <c r="MWE10" s="14"/>
      <c r="MWF10" s="14"/>
      <c r="MWG10" s="14"/>
      <c r="MWH10" s="14"/>
      <c r="MWI10" s="14"/>
      <c r="MWJ10" s="14"/>
      <c r="MWK10" s="14"/>
      <c r="MWL10" s="14"/>
      <c r="MWM10" s="14"/>
      <c r="MWN10" s="14"/>
      <c r="MWO10" s="14"/>
      <c r="MWP10" s="14"/>
      <c r="MWQ10" s="14"/>
      <c r="MWR10" s="14"/>
      <c r="MWS10" s="14"/>
      <c r="MWT10" s="14"/>
      <c r="MWU10" s="14"/>
      <c r="MWV10" s="14"/>
      <c r="MWW10" s="14"/>
      <c r="MWX10" s="14"/>
      <c r="MWY10" s="14"/>
      <c r="MWZ10" s="14"/>
      <c r="MXA10" s="14"/>
      <c r="MXB10" s="14"/>
      <c r="MXC10" s="14"/>
      <c r="MXD10" s="14"/>
      <c r="MXE10" s="14"/>
      <c r="MXF10" s="14"/>
      <c r="MXG10" s="14"/>
      <c r="MXH10" s="14"/>
      <c r="MXI10" s="14"/>
      <c r="MXJ10" s="14"/>
      <c r="MXK10" s="14"/>
      <c r="MXL10" s="14"/>
      <c r="MXM10" s="14"/>
      <c r="MXN10" s="14"/>
      <c r="MXO10" s="14"/>
      <c r="MXP10" s="14"/>
      <c r="MXQ10" s="14"/>
      <c r="MXR10" s="14"/>
      <c r="MXS10" s="14"/>
      <c r="MXT10" s="14"/>
      <c r="MXU10" s="14"/>
      <c r="MXV10" s="14"/>
      <c r="MXW10" s="14"/>
      <c r="MXX10" s="14"/>
      <c r="MXY10" s="14"/>
      <c r="MXZ10" s="14"/>
      <c r="MYA10" s="14"/>
      <c r="MYB10" s="14"/>
      <c r="MYC10" s="14"/>
      <c r="MYD10" s="14"/>
      <c r="MYE10" s="14"/>
      <c r="MYF10" s="14"/>
      <c r="MYG10" s="14"/>
      <c r="MYH10" s="14"/>
      <c r="MYI10" s="14"/>
      <c r="MYJ10" s="14"/>
      <c r="MYK10" s="14"/>
      <c r="MYL10" s="14"/>
      <c r="MYM10" s="14"/>
      <c r="MYN10" s="14"/>
      <c r="MYO10" s="14"/>
      <c r="MYP10" s="14"/>
      <c r="MYQ10" s="14"/>
      <c r="MYR10" s="14"/>
      <c r="MYS10" s="14"/>
      <c r="MYT10" s="14"/>
      <c r="MYU10" s="14"/>
      <c r="MYV10" s="14"/>
      <c r="MYW10" s="14"/>
      <c r="MYX10" s="14"/>
      <c r="MYY10" s="14"/>
      <c r="MYZ10" s="14"/>
      <c r="MZA10" s="14"/>
      <c r="MZB10" s="14"/>
      <c r="MZC10" s="14"/>
      <c r="MZD10" s="14"/>
      <c r="MZE10" s="14"/>
      <c r="MZF10" s="14"/>
      <c r="MZG10" s="14"/>
      <c r="MZH10" s="14"/>
      <c r="MZI10" s="14"/>
      <c r="MZJ10" s="14"/>
      <c r="MZK10" s="14"/>
      <c r="MZL10" s="14"/>
      <c r="MZM10" s="14"/>
      <c r="MZN10" s="14"/>
      <c r="MZO10" s="14"/>
      <c r="MZP10" s="14"/>
      <c r="MZQ10" s="14"/>
      <c r="MZR10" s="14"/>
      <c r="MZS10" s="14"/>
      <c r="MZT10" s="14"/>
      <c r="MZU10" s="14"/>
      <c r="MZV10" s="14"/>
      <c r="MZW10" s="14"/>
      <c r="MZX10" s="14"/>
      <c r="MZY10" s="14"/>
      <c r="MZZ10" s="14"/>
      <c r="NAA10" s="14"/>
      <c r="NAB10" s="14"/>
      <c r="NAC10" s="14"/>
      <c r="NAD10" s="14"/>
      <c r="NAE10" s="14"/>
      <c r="NAF10" s="14"/>
      <c r="NAG10" s="14"/>
      <c r="NAH10" s="14"/>
      <c r="NAI10" s="14"/>
      <c r="NAJ10" s="14"/>
      <c r="NAK10" s="14"/>
      <c r="NAL10" s="14"/>
      <c r="NAM10" s="14"/>
      <c r="NAN10" s="14"/>
      <c r="NAO10" s="14"/>
      <c r="NAP10" s="14"/>
      <c r="NAQ10" s="14"/>
      <c r="NAR10" s="14"/>
      <c r="NAS10" s="14"/>
      <c r="NAT10" s="14"/>
      <c r="NAU10" s="14"/>
      <c r="NAV10" s="14"/>
      <c r="NAW10" s="14"/>
      <c r="NAX10" s="14"/>
      <c r="NAY10" s="14"/>
      <c r="NAZ10" s="14"/>
      <c r="NBA10" s="14"/>
      <c r="NBB10" s="14"/>
      <c r="NBC10" s="14"/>
      <c r="NBD10" s="14"/>
      <c r="NBE10" s="14"/>
      <c r="NBF10" s="14"/>
      <c r="NBG10" s="14"/>
      <c r="NBH10" s="14"/>
      <c r="NBI10" s="14"/>
      <c r="NBJ10" s="14"/>
      <c r="NBK10" s="14"/>
      <c r="NBL10" s="14"/>
      <c r="NBM10" s="14"/>
      <c r="NBN10" s="14"/>
      <c r="NBO10" s="14"/>
      <c r="NBP10" s="14"/>
      <c r="NBQ10" s="14"/>
      <c r="NBR10" s="14"/>
      <c r="NBS10" s="14"/>
      <c r="NBT10" s="14"/>
      <c r="NBU10" s="14"/>
      <c r="NBV10" s="14"/>
      <c r="NBW10" s="14"/>
      <c r="NBX10" s="14"/>
      <c r="NBY10" s="14"/>
      <c r="NBZ10" s="14"/>
      <c r="NCA10" s="14"/>
      <c r="NCB10" s="14"/>
      <c r="NCC10" s="14"/>
      <c r="NCD10" s="14"/>
      <c r="NCE10" s="14"/>
      <c r="NCF10" s="14"/>
      <c r="NCG10" s="14"/>
      <c r="NCH10" s="14"/>
      <c r="NCI10" s="14"/>
      <c r="NCJ10" s="14"/>
      <c r="NCK10" s="14"/>
      <c r="NCL10" s="14"/>
      <c r="NCM10" s="14"/>
      <c r="NCN10" s="14"/>
      <c r="NCO10" s="14"/>
      <c r="NCP10" s="14"/>
      <c r="NCQ10" s="14"/>
      <c r="NCR10" s="14"/>
      <c r="NCS10" s="14"/>
      <c r="NCT10" s="14"/>
      <c r="NCU10" s="14"/>
      <c r="NCV10" s="14"/>
      <c r="NCW10" s="14"/>
      <c r="NCX10" s="14"/>
      <c r="NCY10" s="14"/>
      <c r="NCZ10" s="14"/>
      <c r="NDA10" s="14"/>
      <c r="NDB10" s="14"/>
      <c r="NDC10" s="14"/>
      <c r="NDD10" s="14"/>
      <c r="NDE10" s="14"/>
      <c r="NDF10" s="14"/>
      <c r="NDG10" s="14"/>
      <c r="NDH10" s="14"/>
      <c r="NDI10" s="14"/>
      <c r="NDJ10" s="14"/>
      <c r="NDK10" s="14"/>
      <c r="NDL10" s="14"/>
      <c r="NDM10" s="14"/>
      <c r="NDN10" s="14"/>
      <c r="NDO10" s="14"/>
      <c r="NDP10" s="14"/>
      <c r="NDQ10" s="14"/>
      <c r="NDR10" s="14"/>
      <c r="NDS10" s="14"/>
      <c r="NDT10" s="14"/>
      <c r="NDU10" s="14"/>
      <c r="NDV10" s="14"/>
      <c r="NDW10" s="14"/>
      <c r="NDX10" s="14"/>
      <c r="NDY10" s="14"/>
      <c r="NDZ10" s="14"/>
      <c r="NEA10" s="14"/>
      <c r="NEB10" s="14"/>
      <c r="NEC10" s="14"/>
      <c r="NED10" s="14"/>
      <c r="NEE10" s="14"/>
      <c r="NEF10" s="14"/>
      <c r="NEG10" s="14"/>
      <c r="NEH10" s="14"/>
      <c r="NEI10" s="14"/>
      <c r="NEJ10" s="14"/>
      <c r="NEK10" s="14"/>
      <c r="NEL10" s="14"/>
      <c r="NEM10" s="14"/>
      <c r="NEN10" s="14"/>
      <c r="NEO10" s="14"/>
      <c r="NEP10" s="14"/>
      <c r="NEQ10" s="14"/>
      <c r="NER10" s="14"/>
      <c r="NES10" s="14"/>
      <c r="NET10" s="14"/>
      <c r="NEU10" s="14"/>
      <c r="NEV10" s="14"/>
      <c r="NEW10" s="14"/>
      <c r="NEX10" s="14"/>
      <c r="NEY10" s="14"/>
      <c r="NEZ10" s="14"/>
      <c r="NFA10" s="14"/>
      <c r="NFB10" s="14"/>
      <c r="NFC10" s="14"/>
      <c r="NFD10" s="14"/>
      <c r="NFE10" s="14"/>
      <c r="NFF10" s="14"/>
      <c r="NFG10" s="14"/>
      <c r="NFH10" s="14"/>
      <c r="NFI10" s="14"/>
      <c r="NFJ10" s="14"/>
      <c r="NFK10" s="14"/>
      <c r="NFL10" s="14"/>
      <c r="NFM10" s="14"/>
      <c r="NFN10" s="14"/>
      <c r="NFO10" s="14"/>
      <c r="NFP10" s="14"/>
      <c r="NFQ10" s="14"/>
      <c r="NFR10" s="14"/>
      <c r="NFS10" s="14"/>
      <c r="NFT10" s="14"/>
      <c r="NFU10" s="14"/>
      <c r="NFV10" s="14"/>
      <c r="NFW10" s="14"/>
      <c r="NFX10" s="14"/>
      <c r="NFY10" s="14"/>
      <c r="NFZ10" s="14"/>
      <c r="NGA10" s="14"/>
      <c r="NGB10" s="14"/>
      <c r="NGC10" s="14"/>
      <c r="NGD10" s="14"/>
      <c r="NGE10" s="14"/>
      <c r="NGF10" s="14"/>
      <c r="NGG10" s="14"/>
      <c r="NGH10" s="14"/>
      <c r="NGI10" s="14"/>
      <c r="NGJ10" s="14"/>
      <c r="NGK10" s="14"/>
      <c r="NGL10" s="14"/>
      <c r="NGM10" s="14"/>
      <c r="NGN10" s="14"/>
      <c r="NGO10" s="14"/>
      <c r="NGP10" s="14"/>
      <c r="NGQ10" s="14"/>
      <c r="NGR10" s="14"/>
      <c r="NGS10" s="14"/>
      <c r="NGT10" s="14"/>
      <c r="NGU10" s="14"/>
      <c r="NGV10" s="14"/>
      <c r="NGW10" s="14"/>
      <c r="NGX10" s="14"/>
      <c r="NGY10" s="14"/>
      <c r="NGZ10" s="14"/>
      <c r="NHA10" s="14"/>
      <c r="NHB10" s="14"/>
      <c r="NHC10" s="14"/>
      <c r="NHD10" s="14"/>
      <c r="NHE10" s="14"/>
      <c r="NHF10" s="14"/>
      <c r="NHG10" s="14"/>
      <c r="NHH10" s="14"/>
      <c r="NHI10" s="14"/>
      <c r="NHJ10" s="14"/>
      <c r="NHK10" s="14"/>
      <c r="NHL10" s="14"/>
      <c r="NHM10" s="14"/>
      <c r="NHN10" s="14"/>
      <c r="NHO10" s="14"/>
      <c r="NHP10" s="14"/>
      <c r="NHQ10" s="14"/>
      <c r="NHR10" s="14"/>
      <c r="NHS10" s="14"/>
      <c r="NHT10" s="14"/>
      <c r="NHU10" s="14"/>
      <c r="NHV10" s="14"/>
      <c r="NHW10" s="14"/>
      <c r="NHX10" s="14"/>
      <c r="NHY10" s="14"/>
      <c r="NHZ10" s="14"/>
      <c r="NIA10" s="14"/>
      <c r="NIB10" s="14"/>
      <c r="NIC10" s="14"/>
      <c r="NID10" s="14"/>
      <c r="NIE10" s="14"/>
      <c r="NIF10" s="14"/>
      <c r="NIG10" s="14"/>
      <c r="NIH10" s="14"/>
      <c r="NII10" s="14"/>
      <c r="NIJ10" s="14"/>
      <c r="NIK10" s="14"/>
      <c r="NIL10" s="14"/>
      <c r="NIM10" s="14"/>
      <c r="NIN10" s="14"/>
      <c r="NIO10" s="14"/>
      <c r="NIP10" s="14"/>
      <c r="NIQ10" s="14"/>
      <c r="NIR10" s="14"/>
      <c r="NIS10" s="14"/>
      <c r="NIT10" s="14"/>
      <c r="NIU10" s="14"/>
      <c r="NIV10" s="14"/>
      <c r="NIW10" s="14"/>
      <c r="NIX10" s="14"/>
      <c r="NIY10" s="14"/>
      <c r="NIZ10" s="14"/>
      <c r="NJA10" s="14"/>
      <c r="NJB10" s="14"/>
      <c r="NJC10" s="14"/>
      <c r="NJD10" s="14"/>
      <c r="NJE10" s="14"/>
      <c r="NJF10" s="14"/>
      <c r="NJG10" s="14"/>
      <c r="NJH10" s="14"/>
      <c r="NJI10" s="14"/>
      <c r="NJJ10" s="14"/>
      <c r="NJK10" s="14"/>
      <c r="NJL10" s="14"/>
      <c r="NJM10" s="14"/>
      <c r="NJN10" s="14"/>
      <c r="NJO10" s="14"/>
      <c r="NJP10" s="14"/>
      <c r="NJQ10" s="14"/>
      <c r="NJR10" s="14"/>
      <c r="NJS10" s="14"/>
      <c r="NJT10" s="14"/>
      <c r="NJU10" s="14"/>
      <c r="NJV10" s="14"/>
      <c r="NJW10" s="14"/>
      <c r="NJX10" s="14"/>
      <c r="NJY10" s="14"/>
      <c r="NJZ10" s="14"/>
      <c r="NKA10" s="14"/>
      <c r="NKB10" s="14"/>
      <c r="NKC10" s="14"/>
      <c r="NKD10" s="14"/>
      <c r="NKE10" s="14"/>
      <c r="NKF10" s="14"/>
      <c r="NKG10" s="14"/>
      <c r="NKH10" s="14"/>
      <c r="NKI10" s="14"/>
      <c r="NKJ10" s="14"/>
      <c r="NKK10" s="14"/>
      <c r="NKL10" s="14"/>
      <c r="NKM10" s="14"/>
      <c r="NKN10" s="14"/>
      <c r="NKO10" s="14"/>
      <c r="NKP10" s="14"/>
      <c r="NKQ10" s="14"/>
      <c r="NKR10" s="14"/>
      <c r="NKS10" s="14"/>
      <c r="NKT10" s="14"/>
      <c r="NKU10" s="14"/>
      <c r="NKV10" s="14"/>
      <c r="NKW10" s="14"/>
      <c r="NKX10" s="14"/>
      <c r="NKY10" s="14"/>
      <c r="NKZ10" s="14"/>
      <c r="NLA10" s="14"/>
      <c r="NLB10" s="14"/>
      <c r="NLC10" s="14"/>
      <c r="NLD10" s="14"/>
      <c r="NLE10" s="14"/>
      <c r="NLF10" s="14"/>
      <c r="NLG10" s="14"/>
      <c r="NLH10" s="14"/>
      <c r="NLI10" s="14"/>
      <c r="NLJ10" s="14"/>
      <c r="NLK10" s="14"/>
      <c r="NLL10" s="14"/>
      <c r="NLM10" s="14"/>
      <c r="NLN10" s="14"/>
      <c r="NLO10" s="14"/>
      <c r="NLP10" s="14"/>
      <c r="NLQ10" s="14"/>
      <c r="NLR10" s="14"/>
      <c r="NLS10" s="14"/>
      <c r="NLT10" s="14"/>
      <c r="NLU10" s="14"/>
      <c r="NLV10" s="14"/>
      <c r="NLW10" s="14"/>
      <c r="NLX10" s="14"/>
      <c r="NLY10" s="14"/>
      <c r="NLZ10" s="14"/>
      <c r="NMA10" s="14"/>
      <c r="NMB10" s="14"/>
      <c r="NMC10" s="14"/>
      <c r="NMD10" s="14"/>
      <c r="NME10" s="14"/>
      <c r="NMF10" s="14"/>
      <c r="NMG10" s="14"/>
      <c r="NMH10" s="14"/>
      <c r="NMI10" s="14"/>
      <c r="NMJ10" s="14"/>
      <c r="NMK10" s="14"/>
      <c r="NML10" s="14"/>
      <c r="NMM10" s="14"/>
      <c r="NMN10" s="14"/>
      <c r="NMO10" s="14"/>
      <c r="NMP10" s="14"/>
      <c r="NMQ10" s="14"/>
      <c r="NMR10" s="14"/>
      <c r="NMS10" s="14"/>
      <c r="NMT10" s="14"/>
      <c r="NMU10" s="14"/>
      <c r="NMV10" s="14"/>
      <c r="NMW10" s="14"/>
      <c r="NMX10" s="14"/>
      <c r="NMY10" s="14"/>
      <c r="NMZ10" s="14"/>
      <c r="NNA10" s="14"/>
      <c r="NNB10" s="14"/>
      <c r="NNC10" s="14"/>
      <c r="NND10" s="14"/>
      <c r="NNE10" s="14"/>
      <c r="NNF10" s="14"/>
      <c r="NNG10" s="14"/>
      <c r="NNH10" s="14"/>
      <c r="NNI10" s="14"/>
      <c r="NNJ10" s="14"/>
      <c r="NNK10" s="14"/>
      <c r="NNL10" s="14"/>
      <c r="NNM10" s="14"/>
      <c r="NNN10" s="14"/>
      <c r="NNO10" s="14"/>
      <c r="NNP10" s="14"/>
      <c r="NNQ10" s="14"/>
      <c r="NNR10" s="14"/>
      <c r="NNS10" s="14"/>
      <c r="NNT10" s="14"/>
      <c r="NNU10" s="14"/>
      <c r="NNV10" s="14"/>
      <c r="NNW10" s="14"/>
      <c r="NNX10" s="14"/>
      <c r="NNY10" s="14"/>
      <c r="NNZ10" s="14"/>
      <c r="NOA10" s="14"/>
      <c r="NOB10" s="14"/>
      <c r="NOC10" s="14"/>
      <c r="NOD10" s="14"/>
      <c r="NOE10" s="14"/>
      <c r="NOF10" s="14"/>
      <c r="NOG10" s="14"/>
      <c r="NOH10" s="14"/>
      <c r="NOI10" s="14"/>
      <c r="NOJ10" s="14"/>
      <c r="NOK10" s="14"/>
      <c r="NOL10" s="14"/>
      <c r="NOM10" s="14"/>
      <c r="NON10" s="14"/>
      <c r="NOO10" s="14"/>
      <c r="NOP10" s="14"/>
      <c r="NOQ10" s="14"/>
      <c r="NOR10" s="14"/>
      <c r="NOS10" s="14"/>
      <c r="NOT10" s="14"/>
      <c r="NOU10" s="14"/>
      <c r="NOV10" s="14"/>
      <c r="NOW10" s="14"/>
      <c r="NOX10" s="14"/>
      <c r="NOY10" s="14"/>
      <c r="NOZ10" s="14"/>
      <c r="NPA10" s="14"/>
      <c r="NPB10" s="14"/>
      <c r="NPC10" s="14"/>
      <c r="NPD10" s="14"/>
      <c r="NPE10" s="14"/>
      <c r="NPF10" s="14"/>
      <c r="NPG10" s="14"/>
      <c r="NPH10" s="14"/>
      <c r="NPI10" s="14"/>
      <c r="NPJ10" s="14"/>
      <c r="NPK10" s="14"/>
      <c r="NPL10" s="14"/>
      <c r="NPM10" s="14"/>
      <c r="NPN10" s="14"/>
      <c r="NPO10" s="14"/>
      <c r="NPP10" s="14"/>
      <c r="NPQ10" s="14"/>
      <c r="NPR10" s="14"/>
      <c r="NPS10" s="14"/>
      <c r="NPT10" s="14"/>
      <c r="NPU10" s="14"/>
      <c r="NPV10" s="14"/>
      <c r="NPW10" s="14"/>
      <c r="NPX10" s="14"/>
      <c r="NPY10" s="14"/>
      <c r="NPZ10" s="14"/>
      <c r="NQA10" s="14"/>
      <c r="NQB10" s="14"/>
      <c r="NQC10" s="14"/>
      <c r="NQD10" s="14"/>
      <c r="NQE10" s="14"/>
      <c r="NQF10" s="14"/>
      <c r="NQG10" s="14"/>
      <c r="NQH10" s="14"/>
      <c r="NQI10" s="14"/>
      <c r="NQJ10" s="14"/>
      <c r="NQK10" s="14"/>
      <c r="NQL10" s="14"/>
      <c r="NQM10" s="14"/>
      <c r="NQN10" s="14"/>
      <c r="NQO10" s="14"/>
      <c r="NQP10" s="14"/>
      <c r="NQQ10" s="14"/>
      <c r="NQR10" s="14"/>
      <c r="NQS10" s="14"/>
      <c r="NQT10" s="14"/>
      <c r="NQU10" s="14"/>
      <c r="NQV10" s="14"/>
      <c r="NQW10" s="14"/>
      <c r="NQX10" s="14"/>
      <c r="NQY10" s="14"/>
      <c r="NQZ10" s="14"/>
      <c r="NRA10" s="14"/>
      <c r="NRB10" s="14"/>
      <c r="NRC10" s="14"/>
      <c r="NRD10" s="14"/>
      <c r="NRE10" s="14"/>
      <c r="NRF10" s="14"/>
      <c r="NRG10" s="14"/>
      <c r="NRH10" s="14"/>
      <c r="NRI10" s="14"/>
      <c r="NRJ10" s="14"/>
      <c r="NRK10" s="14"/>
      <c r="NRL10" s="14"/>
      <c r="NRM10" s="14"/>
      <c r="NRN10" s="14"/>
      <c r="NRO10" s="14"/>
      <c r="NRP10" s="14"/>
      <c r="NRQ10" s="14"/>
      <c r="NRR10" s="14"/>
      <c r="NRS10" s="14"/>
      <c r="NRT10" s="14"/>
      <c r="NRU10" s="14"/>
      <c r="NRV10" s="14"/>
      <c r="NRW10" s="14"/>
      <c r="NRX10" s="14"/>
      <c r="NRY10" s="14"/>
      <c r="NRZ10" s="14"/>
      <c r="NSA10" s="14"/>
      <c r="NSB10" s="14"/>
      <c r="NSC10" s="14"/>
      <c r="NSD10" s="14"/>
      <c r="NSE10" s="14"/>
      <c r="NSF10" s="14"/>
      <c r="NSG10" s="14"/>
      <c r="NSH10" s="14"/>
      <c r="NSI10" s="14"/>
      <c r="NSJ10" s="14"/>
      <c r="NSK10" s="14"/>
      <c r="NSL10" s="14"/>
      <c r="NSM10" s="14"/>
      <c r="NSN10" s="14"/>
      <c r="NSO10" s="14"/>
      <c r="NSP10" s="14"/>
      <c r="NSQ10" s="14"/>
      <c r="NSR10" s="14"/>
      <c r="NSS10" s="14"/>
      <c r="NST10" s="14"/>
      <c r="NSU10" s="14"/>
      <c r="NSV10" s="14"/>
      <c r="NSW10" s="14"/>
      <c r="NSX10" s="14"/>
      <c r="NSY10" s="14"/>
      <c r="NSZ10" s="14"/>
      <c r="NTA10" s="14"/>
      <c r="NTB10" s="14"/>
      <c r="NTC10" s="14"/>
      <c r="NTD10" s="14"/>
      <c r="NTE10" s="14"/>
      <c r="NTF10" s="14"/>
      <c r="NTG10" s="14"/>
      <c r="NTH10" s="14"/>
      <c r="NTI10" s="14"/>
      <c r="NTJ10" s="14"/>
      <c r="NTK10" s="14"/>
      <c r="NTL10" s="14"/>
      <c r="NTM10" s="14"/>
      <c r="NTN10" s="14"/>
      <c r="NTO10" s="14"/>
      <c r="NTP10" s="14"/>
      <c r="NTQ10" s="14"/>
      <c r="NTR10" s="14"/>
      <c r="NTS10" s="14"/>
      <c r="NTT10" s="14"/>
      <c r="NTU10" s="14"/>
      <c r="NTV10" s="14"/>
      <c r="NTW10" s="14"/>
      <c r="NTX10" s="14"/>
      <c r="NTY10" s="14"/>
      <c r="NTZ10" s="14"/>
      <c r="NUA10" s="14"/>
      <c r="NUB10" s="14"/>
      <c r="NUC10" s="14"/>
      <c r="NUD10" s="14"/>
      <c r="NUE10" s="14"/>
      <c r="NUF10" s="14"/>
      <c r="NUG10" s="14"/>
      <c r="NUH10" s="14"/>
      <c r="NUI10" s="14"/>
      <c r="NUJ10" s="14"/>
      <c r="NUK10" s="14"/>
      <c r="NUL10" s="14"/>
      <c r="NUM10" s="14"/>
      <c r="NUN10" s="14"/>
      <c r="NUO10" s="14"/>
      <c r="NUP10" s="14"/>
      <c r="NUQ10" s="14"/>
      <c r="NUR10" s="14"/>
      <c r="NUS10" s="14"/>
      <c r="NUT10" s="14"/>
      <c r="NUU10" s="14"/>
      <c r="NUV10" s="14"/>
      <c r="NUW10" s="14"/>
      <c r="NUX10" s="14"/>
      <c r="NUY10" s="14"/>
      <c r="NUZ10" s="14"/>
      <c r="NVA10" s="14"/>
      <c r="NVB10" s="14"/>
      <c r="NVC10" s="14"/>
      <c r="NVD10" s="14"/>
      <c r="NVE10" s="14"/>
      <c r="NVF10" s="14"/>
      <c r="NVG10" s="14"/>
      <c r="NVH10" s="14"/>
      <c r="NVI10" s="14"/>
      <c r="NVJ10" s="14"/>
      <c r="NVK10" s="14"/>
      <c r="NVL10" s="14"/>
      <c r="NVM10" s="14"/>
      <c r="NVN10" s="14"/>
      <c r="NVO10" s="14"/>
      <c r="NVP10" s="14"/>
      <c r="NVQ10" s="14"/>
      <c r="NVR10" s="14"/>
      <c r="NVS10" s="14"/>
      <c r="NVT10" s="14"/>
      <c r="NVU10" s="14"/>
      <c r="NVV10" s="14"/>
      <c r="NVW10" s="14"/>
      <c r="NVX10" s="14"/>
      <c r="NVY10" s="14"/>
      <c r="NVZ10" s="14"/>
      <c r="NWA10" s="14"/>
      <c r="NWB10" s="14"/>
      <c r="NWC10" s="14"/>
      <c r="NWD10" s="14"/>
      <c r="NWE10" s="14"/>
      <c r="NWF10" s="14"/>
      <c r="NWG10" s="14"/>
      <c r="NWH10" s="14"/>
      <c r="NWI10" s="14"/>
      <c r="NWJ10" s="14"/>
      <c r="NWK10" s="14"/>
      <c r="NWL10" s="14"/>
      <c r="NWM10" s="14"/>
      <c r="NWN10" s="14"/>
      <c r="NWO10" s="14"/>
      <c r="NWP10" s="14"/>
      <c r="NWQ10" s="14"/>
      <c r="NWR10" s="14"/>
      <c r="NWS10" s="14"/>
      <c r="NWT10" s="14"/>
      <c r="NWU10" s="14"/>
      <c r="NWV10" s="14"/>
      <c r="NWW10" s="14"/>
      <c r="NWX10" s="14"/>
      <c r="NWY10" s="14"/>
      <c r="NWZ10" s="14"/>
      <c r="NXA10" s="14"/>
      <c r="NXB10" s="14"/>
      <c r="NXC10" s="14"/>
      <c r="NXD10" s="14"/>
      <c r="NXE10" s="14"/>
      <c r="NXF10" s="14"/>
      <c r="NXG10" s="14"/>
      <c r="NXH10" s="14"/>
      <c r="NXI10" s="14"/>
      <c r="NXJ10" s="14"/>
      <c r="NXK10" s="14"/>
      <c r="NXL10" s="14"/>
      <c r="NXM10" s="14"/>
      <c r="NXN10" s="14"/>
      <c r="NXO10" s="14"/>
      <c r="NXP10" s="14"/>
      <c r="NXQ10" s="14"/>
      <c r="NXR10" s="14"/>
      <c r="NXS10" s="14"/>
      <c r="NXT10" s="14"/>
      <c r="NXU10" s="14"/>
      <c r="NXV10" s="14"/>
      <c r="NXW10" s="14"/>
      <c r="NXX10" s="14"/>
      <c r="NXY10" s="14"/>
      <c r="NXZ10" s="14"/>
      <c r="NYA10" s="14"/>
      <c r="NYB10" s="14"/>
      <c r="NYC10" s="14"/>
      <c r="NYD10" s="14"/>
      <c r="NYE10" s="14"/>
      <c r="NYF10" s="14"/>
      <c r="NYG10" s="14"/>
      <c r="NYH10" s="14"/>
      <c r="NYI10" s="14"/>
      <c r="NYJ10" s="14"/>
      <c r="NYK10" s="14"/>
      <c r="NYL10" s="14"/>
      <c r="NYM10" s="14"/>
      <c r="NYN10" s="14"/>
      <c r="NYO10" s="14"/>
      <c r="NYP10" s="14"/>
      <c r="NYQ10" s="14"/>
      <c r="NYR10" s="14"/>
      <c r="NYS10" s="14"/>
      <c r="NYT10" s="14"/>
      <c r="NYU10" s="14"/>
      <c r="NYV10" s="14"/>
      <c r="NYW10" s="14"/>
      <c r="NYX10" s="14"/>
      <c r="NYY10" s="14"/>
      <c r="NYZ10" s="14"/>
      <c r="NZA10" s="14"/>
      <c r="NZB10" s="14"/>
      <c r="NZC10" s="14"/>
      <c r="NZD10" s="14"/>
      <c r="NZE10" s="14"/>
      <c r="NZF10" s="14"/>
      <c r="NZG10" s="14"/>
      <c r="NZH10" s="14"/>
      <c r="NZI10" s="14"/>
      <c r="NZJ10" s="14"/>
      <c r="NZK10" s="14"/>
      <c r="NZL10" s="14"/>
      <c r="NZM10" s="14"/>
      <c r="NZN10" s="14"/>
      <c r="NZO10" s="14"/>
      <c r="NZP10" s="14"/>
      <c r="NZQ10" s="14"/>
      <c r="NZR10" s="14"/>
      <c r="NZS10" s="14"/>
      <c r="NZT10" s="14"/>
      <c r="NZU10" s="14"/>
      <c r="NZV10" s="14"/>
      <c r="NZW10" s="14"/>
      <c r="NZX10" s="14"/>
      <c r="NZY10" s="14"/>
      <c r="NZZ10" s="14"/>
      <c r="OAA10" s="14"/>
      <c r="OAB10" s="14"/>
      <c r="OAC10" s="14"/>
      <c r="OAD10" s="14"/>
      <c r="OAE10" s="14"/>
      <c r="OAF10" s="14"/>
      <c r="OAG10" s="14"/>
      <c r="OAH10" s="14"/>
      <c r="OAI10" s="14"/>
      <c r="OAJ10" s="14"/>
      <c r="OAK10" s="14"/>
      <c r="OAL10" s="14"/>
      <c r="OAM10" s="14"/>
      <c r="OAN10" s="14"/>
      <c r="OAO10" s="14"/>
      <c r="OAP10" s="14"/>
      <c r="OAQ10" s="14"/>
      <c r="OAR10" s="14"/>
      <c r="OAS10" s="14"/>
      <c r="OAT10" s="14"/>
      <c r="OAU10" s="14"/>
      <c r="OAV10" s="14"/>
      <c r="OAW10" s="14"/>
      <c r="OAX10" s="14"/>
      <c r="OAY10" s="14"/>
      <c r="OAZ10" s="14"/>
      <c r="OBA10" s="14"/>
      <c r="OBB10" s="14"/>
      <c r="OBC10" s="14"/>
      <c r="OBD10" s="14"/>
      <c r="OBE10" s="14"/>
      <c r="OBF10" s="14"/>
      <c r="OBG10" s="14"/>
      <c r="OBH10" s="14"/>
      <c r="OBI10" s="14"/>
      <c r="OBJ10" s="14"/>
      <c r="OBK10" s="14"/>
      <c r="OBL10" s="14"/>
      <c r="OBM10" s="14"/>
      <c r="OBN10" s="14"/>
      <c r="OBO10" s="14"/>
      <c r="OBP10" s="14"/>
      <c r="OBQ10" s="14"/>
      <c r="OBR10" s="14"/>
      <c r="OBS10" s="14"/>
      <c r="OBT10" s="14"/>
      <c r="OBU10" s="14"/>
      <c r="OBV10" s="14"/>
      <c r="OBW10" s="14"/>
      <c r="OBX10" s="14"/>
      <c r="OBY10" s="14"/>
      <c r="OBZ10" s="14"/>
      <c r="OCA10" s="14"/>
      <c r="OCB10" s="14"/>
      <c r="OCC10" s="14"/>
      <c r="OCD10" s="14"/>
      <c r="OCE10" s="14"/>
      <c r="OCF10" s="14"/>
      <c r="OCG10" s="14"/>
      <c r="OCH10" s="14"/>
      <c r="OCI10" s="14"/>
      <c r="OCJ10" s="14"/>
      <c r="OCK10" s="14"/>
      <c r="OCL10" s="14"/>
      <c r="OCM10" s="14"/>
      <c r="OCN10" s="14"/>
      <c r="OCO10" s="14"/>
      <c r="OCP10" s="14"/>
      <c r="OCQ10" s="14"/>
      <c r="OCR10" s="14"/>
      <c r="OCS10" s="14"/>
      <c r="OCT10" s="14"/>
      <c r="OCU10" s="14"/>
      <c r="OCV10" s="14"/>
      <c r="OCW10" s="14"/>
      <c r="OCX10" s="14"/>
      <c r="OCY10" s="14"/>
      <c r="OCZ10" s="14"/>
      <c r="ODA10" s="14"/>
      <c r="ODB10" s="14"/>
      <c r="ODC10" s="14"/>
      <c r="ODD10" s="14"/>
      <c r="ODE10" s="14"/>
      <c r="ODF10" s="14"/>
      <c r="ODG10" s="14"/>
      <c r="ODH10" s="14"/>
      <c r="ODI10" s="14"/>
      <c r="ODJ10" s="14"/>
      <c r="ODK10" s="14"/>
      <c r="ODL10" s="14"/>
      <c r="ODM10" s="14"/>
      <c r="ODN10" s="14"/>
      <c r="ODO10" s="14"/>
      <c r="ODP10" s="14"/>
      <c r="ODQ10" s="14"/>
      <c r="ODR10" s="14"/>
      <c r="ODS10" s="14"/>
      <c r="ODT10" s="14"/>
      <c r="ODU10" s="14"/>
      <c r="ODV10" s="14"/>
      <c r="ODW10" s="14"/>
      <c r="ODX10" s="14"/>
      <c r="ODY10" s="14"/>
      <c r="ODZ10" s="14"/>
      <c r="OEA10" s="14"/>
      <c r="OEB10" s="14"/>
      <c r="OEC10" s="14"/>
      <c r="OED10" s="14"/>
      <c r="OEE10" s="14"/>
      <c r="OEF10" s="14"/>
      <c r="OEG10" s="14"/>
      <c r="OEH10" s="14"/>
      <c r="OEI10" s="14"/>
      <c r="OEJ10" s="14"/>
      <c r="OEK10" s="14"/>
      <c r="OEL10" s="14"/>
      <c r="OEM10" s="14"/>
      <c r="OEN10" s="14"/>
      <c r="OEO10" s="14"/>
      <c r="OEP10" s="14"/>
      <c r="OEQ10" s="14"/>
      <c r="OER10" s="14"/>
      <c r="OES10" s="14"/>
      <c r="OET10" s="14"/>
      <c r="OEU10" s="14"/>
      <c r="OEV10" s="14"/>
      <c r="OEW10" s="14"/>
      <c r="OEX10" s="14"/>
      <c r="OEY10" s="14"/>
      <c r="OEZ10" s="14"/>
      <c r="OFA10" s="14"/>
      <c r="OFB10" s="14"/>
      <c r="OFC10" s="14"/>
      <c r="OFD10" s="14"/>
      <c r="OFE10" s="14"/>
      <c r="OFF10" s="14"/>
      <c r="OFG10" s="14"/>
      <c r="OFH10" s="14"/>
      <c r="OFI10" s="14"/>
      <c r="OFJ10" s="14"/>
      <c r="OFK10" s="14"/>
      <c r="OFL10" s="14"/>
      <c r="OFM10" s="14"/>
      <c r="OFN10" s="14"/>
      <c r="OFO10" s="14"/>
      <c r="OFP10" s="14"/>
      <c r="OFQ10" s="14"/>
      <c r="OFR10" s="14"/>
      <c r="OFS10" s="14"/>
      <c r="OFT10" s="14"/>
      <c r="OFU10" s="14"/>
      <c r="OFV10" s="14"/>
      <c r="OFW10" s="14"/>
      <c r="OFX10" s="14"/>
      <c r="OFY10" s="14"/>
      <c r="OFZ10" s="14"/>
      <c r="OGA10" s="14"/>
      <c r="OGB10" s="14"/>
      <c r="OGC10" s="14"/>
      <c r="OGD10" s="14"/>
      <c r="OGE10" s="14"/>
      <c r="OGF10" s="14"/>
      <c r="OGG10" s="14"/>
      <c r="OGH10" s="14"/>
      <c r="OGI10" s="14"/>
      <c r="OGJ10" s="14"/>
      <c r="OGK10" s="14"/>
      <c r="OGL10" s="14"/>
      <c r="OGM10" s="14"/>
      <c r="OGN10" s="14"/>
      <c r="OGO10" s="14"/>
      <c r="OGP10" s="14"/>
      <c r="OGQ10" s="14"/>
      <c r="OGR10" s="14"/>
      <c r="OGS10" s="14"/>
      <c r="OGT10" s="14"/>
      <c r="OGU10" s="14"/>
      <c r="OGV10" s="14"/>
      <c r="OGW10" s="14"/>
      <c r="OGX10" s="14"/>
      <c r="OGY10" s="14"/>
      <c r="OGZ10" s="14"/>
      <c r="OHA10" s="14"/>
      <c r="OHB10" s="14"/>
      <c r="OHC10" s="14"/>
      <c r="OHD10" s="14"/>
      <c r="OHE10" s="14"/>
      <c r="OHF10" s="14"/>
      <c r="OHG10" s="14"/>
      <c r="OHH10" s="14"/>
      <c r="OHI10" s="14"/>
      <c r="OHJ10" s="14"/>
      <c r="OHK10" s="14"/>
      <c r="OHL10" s="14"/>
      <c r="OHM10" s="14"/>
      <c r="OHN10" s="14"/>
      <c r="OHO10" s="14"/>
      <c r="OHP10" s="14"/>
      <c r="OHQ10" s="14"/>
      <c r="OHR10" s="14"/>
      <c r="OHS10" s="14"/>
      <c r="OHT10" s="14"/>
      <c r="OHU10" s="14"/>
      <c r="OHV10" s="14"/>
      <c r="OHW10" s="14"/>
      <c r="OHX10" s="14"/>
      <c r="OHY10" s="14"/>
      <c r="OHZ10" s="14"/>
      <c r="OIA10" s="14"/>
      <c r="OIB10" s="14"/>
      <c r="OIC10" s="14"/>
      <c r="OID10" s="14"/>
      <c r="OIE10" s="14"/>
      <c r="OIF10" s="14"/>
      <c r="OIG10" s="14"/>
      <c r="OIH10" s="14"/>
      <c r="OII10" s="14"/>
      <c r="OIJ10" s="14"/>
      <c r="OIK10" s="14"/>
      <c r="OIL10" s="14"/>
      <c r="OIM10" s="14"/>
      <c r="OIN10" s="14"/>
      <c r="OIO10" s="14"/>
      <c r="OIP10" s="14"/>
      <c r="OIQ10" s="14"/>
      <c r="OIR10" s="14"/>
      <c r="OIS10" s="14"/>
      <c r="OIT10" s="14"/>
      <c r="OIU10" s="14"/>
      <c r="OIV10" s="14"/>
      <c r="OIW10" s="14"/>
      <c r="OIX10" s="14"/>
      <c r="OIY10" s="14"/>
      <c r="OIZ10" s="14"/>
      <c r="OJA10" s="14"/>
      <c r="OJB10" s="14"/>
      <c r="OJC10" s="14"/>
      <c r="OJD10" s="14"/>
      <c r="OJE10" s="14"/>
      <c r="OJF10" s="14"/>
      <c r="OJG10" s="14"/>
      <c r="OJH10" s="14"/>
      <c r="OJI10" s="14"/>
      <c r="OJJ10" s="14"/>
      <c r="OJK10" s="14"/>
      <c r="OJL10" s="14"/>
      <c r="OJM10" s="14"/>
      <c r="OJN10" s="14"/>
      <c r="OJO10" s="14"/>
      <c r="OJP10" s="14"/>
      <c r="OJQ10" s="14"/>
      <c r="OJR10" s="14"/>
      <c r="OJS10" s="14"/>
      <c r="OJT10" s="14"/>
      <c r="OJU10" s="14"/>
      <c r="OJV10" s="14"/>
      <c r="OJW10" s="14"/>
      <c r="OJX10" s="14"/>
      <c r="OJY10" s="14"/>
      <c r="OJZ10" s="14"/>
      <c r="OKA10" s="14"/>
      <c r="OKB10" s="14"/>
      <c r="OKC10" s="14"/>
      <c r="OKD10" s="14"/>
      <c r="OKE10" s="14"/>
      <c r="OKF10" s="14"/>
      <c r="OKG10" s="14"/>
      <c r="OKH10" s="14"/>
      <c r="OKI10" s="14"/>
      <c r="OKJ10" s="14"/>
      <c r="OKK10" s="14"/>
      <c r="OKL10" s="14"/>
      <c r="OKM10" s="14"/>
      <c r="OKN10" s="14"/>
      <c r="OKO10" s="14"/>
      <c r="OKP10" s="14"/>
      <c r="OKQ10" s="14"/>
      <c r="OKR10" s="14"/>
      <c r="OKS10" s="14"/>
      <c r="OKT10" s="14"/>
      <c r="OKU10" s="14"/>
      <c r="OKV10" s="14"/>
      <c r="OKW10" s="14"/>
      <c r="OKX10" s="14"/>
      <c r="OKY10" s="14"/>
      <c r="OKZ10" s="14"/>
      <c r="OLA10" s="14"/>
      <c r="OLB10" s="14"/>
      <c r="OLC10" s="14"/>
      <c r="OLD10" s="14"/>
      <c r="OLE10" s="14"/>
      <c r="OLF10" s="14"/>
      <c r="OLG10" s="14"/>
      <c r="OLH10" s="14"/>
      <c r="OLI10" s="14"/>
      <c r="OLJ10" s="14"/>
      <c r="OLK10" s="14"/>
      <c r="OLL10" s="14"/>
      <c r="OLM10" s="14"/>
      <c r="OLN10" s="14"/>
      <c r="OLO10" s="14"/>
      <c r="OLP10" s="14"/>
      <c r="OLQ10" s="14"/>
      <c r="OLR10" s="14"/>
      <c r="OLS10" s="14"/>
      <c r="OLT10" s="14"/>
      <c r="OLU10" s="14"/>
      <c r="OLV10" s="14"/>
      <c r="OLW10" s="14"/>
      <c r="OLX10" s="14"/>
      <c r="OLY10" s="14"/>
      <c r="OLZ10" s="14"/>
      <c r="OMA10" s="14"/>
      <c r="OMB10" s="14"/>
      <c r="OMC10" s="14"/>
      <c r="OMD10" s="14"/>
      <c r="OME10" s="14"/>
      <c r="OMF10" s="14"/>
      <c r="OMG10" s="14"/>
      <c r="OMH10" s="14"/>
      <c r="OMI10" s="14"/>
      <c r="OMJ10" s="14"/>
      <c r="OMK10" s="14"/>
      <c r="OML10" s="14"/>
      <c r="OMM10" s="14"/>
      <c r="OMN10" s="14"/>
      <c r="OMO10" s="14"/>
      <c r="OMP10" s="14"/>
      <c r="OMQ10" s="14"/>
      <c r="OMR10" s="14"/>
      <c r="OMS10" s="14"/>
      <c r="OMT10" s="14"/>
      <c r="OMU10" s="14"/>
      <c r="OMV10" s="14"/>
      <c r="OMW10" s="14"/>
      <c r="OMX10" s="14"/>
      <c r="OMY10" s="14"/>
      <c r="OMZ10" s="14"/>
      <c r="ONA10" s="14"/>
      <c r="ONB10" s="14"/>
      <c r="ONC10" s="14"/>
      <c r="OND10" s="14"/>
      <c r="ONE10" s="14"/>
      <c r="ONF10" s="14"/>
      <c r="ONG10" s="14"/>
      <c r="ONH10" s="14"/>
      <c r="ONI10" s="14"/>
      <c r="ONJ10" s="14"/>
      <c r="ONK10" s="14"/>
      <c r="ONL10" s="14"/>
      <c r="ONM10" s="14"/>
      <c r="ONN10" s="14"/>
      <c r="ONO10" s="14"/>
      <c r="ONP10" s="14"/>
      <c r="ONQ10" s="14"/>
      <c r="ONR10" s="14"/>
      <c r="ONS10" s="14"/>
      <c r="ONT10" s="14"/>
      <c r="ONU10" s="14"/>
      <c r="ONV10" s="14"/>
      <c r="ONW10" s="14"/>
      <c r="ONX10" s="14"/>
      <c r="ONY10" s="14"/>
      <c r="ONZ10" s="14"/>
      <c r="OOA10" s="14"/>
      <c r="OOB10" s="14"/>
      <c r="OOC10" s="14"/>
      <c r="OOD10" s="14"/>
      <c r="OOE10" s="14"/>
      <c r="OOF10" s="14"/>
      <c r="OOG10" s="14"/>
      <c r="OOH10" s="14"/>
      <c r="OOI10" s="14"/>
      <c r="OOJ10" s="14"/>
      <c r="OOK10" s="14"/>
      <c r="OOL10" s="14"/>
      <c r="OOM10" s="14"/>
      <c r="OON10" s="14"/>
      <c r="OOO10" s="14"/>
      <c r="OOP10" s="14"/>
      <c r="OOQ10" s="14"/>
      <c r="OOR10" s="14"/>
      <c r="OOS10" s="14"/>
      <c r="OOT10" s="14"/>
      <c r="OOU10" s="14"/>
      <c r="OOV10" s="14"/>
      <c r="OOW10" s="14"/>
      <c r="OOX10" s="14"/>
      <c r="OOY10" s="14"/>
      <c r="OOZ10" s="14"/>
      <c r="OPA10" s="14"/>
      <c r="OPB10" s="14"/>
      <c r="OPC10" s="14"/>
      <c r="OPD10" s="14"/>
      <c r="OPE10" s="14"/>
      <c r="OPF10" s="14"/>
      <c r="OPG10" s="14"/>
      <c r="OPH10" s="14"/>
      <c r="OPI10" s="14"/>
      <c r="OPJ10" s="14"/>
      <c r="OPK10" s="14"/>
      <c r="OPL10" s="14"/>
      <c r="OPM10" s="14"/>
      <c r="OPN10" s="14"/>
      <c r="OPO10" s="14"/>
      <c r="OPP10" s="14"/>
      <c r="OPQ10" s="14"/>
      <c r="OPR10" s="14"/>
      <c r="OPS10" s="14"/>
      <c r="OPT10" s="14"/>
      <c r="OPU10" s="14"/>
      <c r="OPV10" s="14"/>
      <c r="OPW10" s="14"/>
      <c r="OPX10" s="14"/>
      <c r="OPY10" s="14"/>
      <c r="OPZ10" s="14"/>
      <c r="OQA10" s="14"/>
      <c r="OQB10" s="14"/>
      <c r="OQC10" s="14"/>
      <c r="OQD10" s="14"/>
      <c r="OQE10" s="14"/>
      <c r="OQF10" s="14"/>
      <c r="OQG10" s="14"/>
      <c r="OQH10" s="14"/>
      <c r="OQI10" s="14"/>
      <c r="OQJ10" s="14"/>
      <c r="OQK10" s="14"/>
      <c r="OQL10" s="14"/>
      <c r="OQM10" s="14"/>
      <c r="OQN10" s="14"/>
      <c r="OQO10" s="14"/>
      <c r="OQP10" s="14"/>
      <c r="OQQ10" s="14"/>
      <c r="OQR10" s="14"/>
      <c r="OQS10" s="14"/>
      <c r="OQT10" s="14"/>
      <c r="OQU10" s="14"/>
      <c r="OQV10" s="14"/>
      <c r="OQW10" s="14"/>
      <c r="OQX10" s="14"/>
      <c r="OQY10" s="14"/>
      <c r="OQZ10" s="14"/>
      <c r="ORA10" s="14"/>
      <c r="ORB10" s="14"/>
      <c r="ORC10" s="14"/>
      <c r="ORD10" s="14"/>
      <c r="ORE10" s="14"/>
      <c r="ORF10" s="14"/>
      <c r="ORG10" s="14"/>
      <c r="ORH10" s="14"/>
      <c r="ORI10" s="14"/>
      <c r="ORJ10" s="14"/>
      <c r="ORK10" s="14"/>
      <c r="ORL10" s="14"/>
      <c r="ORM10" s="14"/>
      <c r="ORN10" s="14"/>
      <c r="ORO10" s="14"/>
      <c r="ORP10" s="14"/>
      <c r="ORQ10" s="14"/>
      <c r="ORR10" s="14"/>
      <c r="ORS10" s="14"/>
      <c r="ORT10" s="14"/>
      <c r="ORU10" s="14"/>
      <c r="ORV10" s="14"/>
      <c r="ORW10" s="14"/>
      <c r="ORX10" s="14"/>
      <c r="ORY10" s="14"/>
      <c r="ORZ10" s="14"/>
      <c r="OSA10" s="14"/>
      <c r="OSB10" s="14"/>
      <c r="OSC10" s="14"/>
      <c r="OSD10" s="14"/>
      <c r="OSE10" s="14"/>
      <c r="OSF10" s="14"/>
      <c r="OSG10" s="14"/>
      <c r="OSH10" s="14"/>
      <c r="OSI10" s="14"/>
      <c r="OSJ10" s="14"/>
      <c r="OSK10" s="14"/>
      <c r="OSL10" s="14"/>
      <c r="OSM10" s="14"/>
      <c r="OSN10" s="14"/>
      <c r="OSO10" s="14"/>
      <c r="OSP10" s="14"/>
      <c r="OSQ10" s="14"/>
      <c r="OSR10" s="14"/>
      <c r="OSS10" s="14"/>
      <c r="OST10" s="14"/>
      <c r="OSU10" s="14"/>
      <c r="OSV10" s="14"/>
      <c r="OSW10" s="14"/>
      <c r="OSX10" s="14"/>
      <c r="OSY10" s="14"/>
      <c r="OSZ10" s="14"/>
      <c r="OTA10" s="14"/>
      <c r="OTB10" s="14"/>
      <c r="OTC10" s="14"/>
      <c r="OTD10" s="14"/>
      <c r="OTE10" s="14"/>
      <c r="OTF10" s="14"/>
      <c r="OTG10" s="14"/>
      <c r="OTH10" s="14"/>
      <c r="OTI10" s="14"/>
      <c r="OTJ10" s="14"/>
      <c r="OTK10" s="14"/>
      <c r="OTL10" s="14"/>
      <c r="OTM10" s="14"/>
      <c r="OTN10" s="14"/>
      <c r="OTO10" s="14"/>
      <c r="OTP10" s="14"/>
      <c r="OTQ10" s="14"/>
      <c r="OTR10" s="14"/>
      <c r="OTS10" s="14"/>
      <c r="OTT10" s="14"/>
      <c r="OTU10" s="14"/>
      <c r="OTV10" s="14"/>
      <c r="OTW10" s="14"/>
      <c r="OTX10" s="14"/>
      <c r="OTY10" s="14"/>
      <c r="OTZ10" s="14"/>
      <c r="OUA10" s="14"/>
      <c r="OUB10" s="14"/>
      <c r="OUC10" s="14"/>
      <c r="OUD10" s="14"/>
      <c r="OUE10" s="14"/>
      <c r="OUF10" s="14"/>
      <c r="OUG10" s="14"/>
      <c r="OUH10" s="14"/>
      <c r="OUI10" s="14"/>
      <c r="OUJ10" s="14"/>
      <c r="OUK10" s="14"/>
      <c r="OUL10" s="14"/>
      <c r="OUM10" s="14"/>
      <c r="OUN10" s="14"/>
      <c r="OUO10" s="14"/>
      <c r="OUP10" s="14"/>
      <c r="OUQ10" s="14"/>
      <c r="OUR10" s="14"/>
      <c r="OUS10" s="14"/>
      <c r="OUT10" s="14"/>
      <c r="OUU10" s="14"/>
      <c r="OUV10" s="14"/>
      <c r="OUW10" s="14"/>
      <c r="OUX10" s="14"/>
      <c r="OUY10" s="14"/>
      <c r="OUZ10" s="14"/>
      <c r="OVA10" s="14"/>
      <c r="OVB10" s="14"/>
      <c r="OVC10" s="14"/>
      <c r="OVD10" s="14"/>
      <c r="OVE10" s="14"/>
      <c r="OVF10" s="14"/>
      <c r="OVG10" s="14"/>
      <c r="OVH10" s="14"/>
      <c r="OVI10" s="14"/>
      <c r="OVJ10" s="14"/>
      <c r="OVK10" s="14"/>
      <c r="OVL10" s="14"/>
      <c r="OVM10" s="14"/>
      <c r="OVN10" s="14"/>
      <c r="OVO10" s="14"/>
      <c r="OVP10" s="14"/>
      <c r="OVQ10" s="14"/>
      <c r="OVR10" s="14"/>
      <c r="OVS10" s="14"/>
      <c r="OVT10" s="14"/>
      <c r="OVU10" s="14"/>
      <c r="OVV10" s="14"/>
      <c r="OVW10" s="14"/>
      <c r="OVX10" s="14"/>
      <c r="OVY10" s="14"/>
      <c r="OVZ10" s="14"/>
      <c r="OWA10" s="14"/>
      <c r="OWB10" s="14"/>
      <c r="OWC10" s="14"/>
      <c r="OWD10" s="14"/>
      <c r="OWE10" s="14"/>
      <c r="OWF10" s="14"/>
      <c r="OWG10" s="14"/>
      <c r="OWH10" s="14"/>
      <c r="OWI10" s="14"/>
      <c r="OWJ10" s="14"/>
      <c r="OWK10" s="14"/>
      <c r="OWL10" s="14"/>
      <c r="OWM10" s="14"/>
      <c r="OWN10" s="14"/>
      <c r="OWO10" s="14"/>
      <c r="OWP10" s="14"/>
      <c r="OWQ10" s="14"/>
      <c r="OWR10" s="14"/>
      <c r="OWS10" s="14"/>
      <c r="OWT10" s="14"/>
      <c r="OWU10" s="14"/>
      <c r="OWV10" s="14"/>
      <c r="OWW10" s="14"/>
      <c r="OWX10" s="14"/>
      <c r="OWY10" s="14"/>
      <c r="OWZ10" s="14"/>
      <c r="OXA10" s="14"/>
      <c r="OXB10" s="14"/>
      <c r="OXC10" s="14"/>
      <c r="OXD10" s="14"/>
      <c r="OXE10" s="14"/>
      <c r="OXF10" s="14"/>
      <c r="OXG10" s="14"/>
      <c r="OXH10" s="14"/>
      <c r="OXI10" s="14"/>
      <c r="OXJ10" s="14"/>
      <c r="OXK10" s="14"/>
      <c r="OXL10" s="14"/>
      <c r="OXM10" s="14"/>
      <c r="OXN10" s="14"/>
      <c r="OXO10" s="14"/>
      <c r="OXP10" s="14"/>
      <c r="OXQ10" s="14"/>
      <c r="OXR10" s="14"/>
      <c r="OXS10" s="14"/>
      <c r="OXT10" s="14"/>
      <c r="OXU10" s="14"/>
      <c r="OXV10" s="14"/>
      <c r="OXW10" s="14"/>
      <c r="OXX10" s="14"/>
      <c r="OXY10" s="14"/>
      <c r="OXZ10" s="14"/>
      <c r="OYA10" s="14"/>
      <c r="OYB10" s="14"/>
      <c r="OYC10" s="14"/>
      <c r="OYD10" s="14"/>
      <c r="OYE10" s="14"/>
      <c r="OYF10" s="14"/>
      <c r="OYG10" s="14"/>
      <c r="OYH10" s="14"/>
      <c r="OYI10" s="14"/>
      <c r="OYJ10" s="14"/>
      <c r="OYK10" s="14"/>
      <c r="OYL10" s="14"/>
      <c r="OYM10" s="14"/>
      <c r="OYN10" s="14"/>
      <c r="OYO10" s="14"/>
      <c r="OYP10" s="14"/>
      <c r="OYQ10" s="14"/>
      <c r="OYR10" s="14"/>
      <c r="OYS10" s="14"/>
      <c r="OYT10" s="14"/>
      <c r="OYU10" s="14"/>
      <c r="OYV10" s="14"/>
      <c r="OYW10" s="14"/>
      <c r="OYX10" s="14"/>
      <c r="OYY10" s="14"/>
      <c r="OYZ10" s="14"/>
      <c r="OZA10" s="14"/>
      <c r="OZB10" s="14"/>
      <c r="OZC10" s="14"/>
      <c r="OZD10" s="14"/>
      <c r="OZE10" s="14"/>
      <c r="OZF10" s="14"/>
      <c r="OZG10" s="14"/>
      <c r="OZH10" s="14"/>
      <c r="OZI10" s="14"/>
      <c r="OZJ10" s="14"/>
      <c r="OZK10" s="14"/>
      <c r="OZL10" s="14"/>
      <c r="OZM10" s="14"/>
      <c r="OZN10" s="14"/>
      <c r="OZO10" s="14"/>
      <c r="OZP10" s="14"/>
      <c r="OZQ10" s="14"/>
      <c r="OZR10" s="14"/>
      <c r="OZS10" s="14"/>
      <c r="OZT10" s="14"/>
      <c r="OZU10" s="14"/>
      <c r="OZV10" s="14"/>
      <c r="OZW10" s="14"/>
      <c r="OZX10" s="14"/>
      <c r="OZY10" s="14"/>
      <c r="OZZ10" s="14"/>
      <c r="PAA10" s="14"/>
      <c r="PAB10" s="14"/>
      <c r="PAC10" s="14"/>
      <c r="PAD10" s="14"/>
      <c r="PAE10" s="14"/>
      <c r="PAF10" s="14"/>
      <c r="PAG10" s="14"/>
      <c r="PAH10" s="14"/>
      <c r="PAI10" s="14"/>
      <c r="PAJ10" s="14"/>
      <c r="PAK10" s="14"/>
      <c r="PAL10" s="14"/>
      <c r="PAM10" s="14"/>
      <c r="PAN10" s="14"/>
      <c r="PAO10" s="14"/>
      <c r="PAP10" s="14"/>
      <c r="PAQ10" s="14"/>
      <c r="PAR10" s="14"/>
      <c r="PAS10" s="14"/>
      <c r="PAT10" s="14"/>
      <c r="PAU10" s="14"/>
      <c r="PAV10" s="14"/>
      <c r="PAW10" s="14"/>
      <c r="PAX10" s="14"/>
      <c r="PAY10" s="14"/>
      <c r="PAZ10" s="14"/>
      <c r="PBA10" s="14"/>
      <c r="PBB10" s="14"/>
      <c r="PBC10" s="14"/>
      <c r="PBD10" s="14"/>
      <c r="PBE10" s="14"/>
      <c r="PBF10" s="14"/>
      <c r="PBG10" s="14"/>
      <c r="PBH10" s="14"/>
      <c r="PBI10" s="14"/>
      <c r="PBJ10" s="14"/>
      <c r="PBK10" s="14"/>
      <c r="PBL10" s="14"/>
      <c r="PBM10" s="14"/>
      <c r="PBN10" s="14"/>
      <c r="PBO10" s="14"/>
      <c r="PBP10" s="14"/>
      <c r="PBQ10" s="14"/>
      <c r="PBR10" s="14"/>
      <c r="PBS10" s="14"/>
      <c r="PBT10" s="14"/>
      <c r="PBU10" s="14"/>
      <c r="PBV10" s="14"/>
      <c r="PBW10" s="14"/>
      <c r="PBX10" s="14"/>
      <c r="PBY10" s="14"/>
      <c r="PBZ10" s="14"/>
      <c r="PCA10" s="14"/>
      <c r="PCB10" s="14"/>
      <c r="PCC10" s="14"/>
      <c r="PCD10" s="14"/>
      <c r="PCE10" s="14"/>
      <c r="PCF10" s="14"/>
      <c r="PCG10" s="14"/>
      <c r="PCH10" s="14"/>
      <c r="PCI10" s="14"/>
      <c r="PCJ10" s="14"/>
      <c r="PCK10" s="14"/>
      <c r="PCL10" s="14"/>
      <c r="PCM10" s="14"/>
      <c r="PCN10" s="14"/>
      <c r="PCO10" s="14"/>
      <c r="PCP10" s="14"/>
      <c r="PCQ10" s="14"/>
      <c r="PCR10" s="14"/>
      <c r="PCS10" s="14"/>
      <c r="PCT10" s="14"/>
      <c r="PCU10" s="14"/>
      <c r="PCV10" s="14"/>
      <c r="PCW10" s="14"/>
      <c r="PCX10" s="14"/>
      <c r="PCY10" s="14"/>
      <c r="PCZ10" s="14"/>
      <c r="PDA10" s="14"/>
      <c r="PDB10" s="14"/>
      <c r="PDC10" s="14"/>
      <c r="PDD10" s="14"/>
      <c r="PDE10" s="14"/>
      <c r="PDF10" s="14"/>
      <c r="PDG10" s="14"/>
      <c r="PDH10" s="14"/>
      <c r="PDI10" s="14"/>
      <c r="PDJ10" s="14"/>
      <c r="PDK10" s="14"/>
      <c r="PDL10" s="14"/>
      <c r="PDM10" s="14"/>
      <c r="PDN10" s="14"/>
      <c r="PDO10" s="14"/>
      <c r="PDP10" s="14"/>
      <c r="PDQ10" s="14"/>
      <c r="PDR10" s="14"/>
      <c r="PDS10" s="14"/>
      <c r="PDT10" s="14"/>
      <c r="PDU10" s="14"/>
      <c r="PDV10" s="14"/>
      <c r="PDW10" s="14"/>
      <c r="PDX10" s="14"/>
      <c r="PDY10" s="14"/>
      <c r="PDZ10" s="14"/>
      <c r="PEA10" s="14"/>
      <c r="PEB10" s="14"/>
      <c r="PEC10" s="14"/>
      <c r="PED10" s="14"/>
      <c r="PEE10" s="14"/>
      <c r="PEF10" s="14"/>
      <c r="PEG10" s="14"/>
      <c r="PEH10" s="14"/>
      <c r="PEI10" s="14"/>
      <c r="PEJ10" s="14"/>
      <c r="PEK10" s="14"/>
      <c r="PEL10" s="14"/>
      <c r="PEM10" s="14"/>
      <c r="PEN10" s="14"/>
      <c r="PEO10" s="14"/>
      <c r="PEP10" s="14"/>
      <c r="PEQ10" s="14"/>
      <c r="PER10" s="14"/>
      <c r="PES10" s="14"/>
      <c r="PET10" s="14"/>
      <c r="PEU10" s="14"/>
      <c r="PEV10" s="14"/>
      <c r="PEW10" s="14"/>
      <c r="PEX10" s="14"/>
      <c r="PEY10" s="14"/>
      <c r="PEZ10" s="14"/>
      <c r="PFA10" s="14"/>
      <c r="PFB10" s="14"/>
      <c r="PFC10" s="14"/>
      <c r="PFD10" s="14"/>
      <c r="PFE10" s="14"/>
      <c r="PFF10" s="14"/>
      <c r="PFG10" s="14"/>
      <c r="PFH10" s="14"/>
      <c r="PFI10" s="14"/>
      <c r="PFJ10" s="14"/>
      <c r="PFK10" s="14"/>
      <c r="PFL10" s="14"/>
      <c r="PFM10" s="14"/>
      <c r="PFN10" s="14"/>
      <c r="PFO10" s="14"/>
      <c r="PFP10" s="14"/>
      <c r="PFQ10" s="14"/>
      <c r="PFR10" s="14"/>
      <c r="PFS10" s="14"/>
      <c r="PFT10" s="14"/>
      <c r="PFU10" s="14"/>
      <c r="PFV10" s="14"/>
      <c r="PFW10" s="14"/>
      <c r="PFX10" s="14"/>
      <c r="PFY10" s="14"/>
      <c r="PFZ10" s="14"/>
      <c r="PGA10" s="14"/>
      <c r="PGB10" s="14"/>
      <c r="PGC10" s="14"/>
      <c r="PGD10" s="14"/>
      <c r="PGE10" s="14"/>
      <c r="PGF10" s="14"/>
      <c r="PGG10" s="14"/>
      <c r="PGH10" s="14"/>
      <c r="PGI10" s="14"/>
      <c r="PGJ10" s="14"/>
      <c r="PGK10" s="14"/>
      <c r="PGL10" s="14"/>
      <c r="PGM10" s="14"/>
      <c r="PGN10" s="14"/>
      <c r="PGO10" s="14"/>
      <c r="PGP10" s="14"/>
      <c r="PGQ10" s="14"/>
      <c r="PGR10" s="14"/>
      <c r="PGS10" s="14"/>
      <c r="PGT10" s="14"/>
      <c r="PGU10" s="14"/>
      <c r="PGV10" s="14"/>
      <c r="PGW10" s="14"/>
      <c r="PGX10" s="14"/>
      <c r="PGY10" s="14"/>
      <c r="PGZ10" s="14"/>
      <c r="PHA10" s="14"/>
      <c r="PHB10" s="14"/>
      <c r="PHC10" s="14"/>
      <c r="PHD10" s="14"/>
      <c r="PHE10" s="14"/>
      <c r="PHF10" s="14"/>
      <c r="PHG10" s="14"/>
      <c r="PHH10" s="14"/>
      <c r="PHI10" s="14"/>
      <c r="PHJ10" s="14"/>
      <c r="PHK10" s="14"/>
      <c r="PHL10" s="14"/>
      <c r="PHM10" s="14"/>
      <c r="PHN10" s="14"/>
      <c r="PHO10" s="14"/>
      <c r="PHP10" s="14"/>
      <c r="PHQ10" s="14"/>
      <c r="PHR10" s="14"/>
      <c r="PHS10" s="14"/>
      <c r="PHT10" s="14"/>
      <c r="PHU10" s="14"/>
      <c r="PHV10" s="14"/>
      <c r="PHW10" s="14"/>
      <c r="PHX10" s="14"/>
      <c r="PHY10" s="14"/>
      <c r="PHZ10" s="14"/>
      <c r="PIA10" s="14"/>
      <c r="PIB10" s="14"/>
      <c r="PIC10" s="14"/>
      <c r="PID10" s="14"/>
      <c r="PIE10" s="14"/>
      <c r="PIF10" s="14"/>
      <c r="PIG10" s="14"/>
      <c r="PIH10" s="14"/>
      <c r="PII10" s="14"/>
      <c r="PIJ10" s="14"/>
      <c r="PIK10" s="14"/>
      <c r="PIL10" s="14"/>
      <c r="PIM10" s="14"/>
      <c r="PIN10" s="14"/>
      <c r="PIO10" s="14"/>
      <c r="PIP10" s="14"/>
      <c r="PIQ10" s="14"/>
      <c r="PIR10" s="14"/>
      <c r="PIS10" s="14"/>
      <c r="PIT10" s="14"/>
      <c r="PIU10" s="14"/>
      <c r="PIV10" s="14"/>
      <c r="PIW10" s="14"/>
      <c r="PIX10" s="14"/>
      <c r="PIY10" s="14"/>
      <c r="PIZ10" s="14"/>
      <c r="PJA10" s="14"/>
      <c r="PJB10" s="14"/>
      <c r="PJC10" s="14"/>
      <c r="PJD10" s="14"/>
      <c r="PJE10" s="14"/>
      <c r="PJF10" s="14"/>
      <c r="PJG10" s="14"/>
      <c r="PJH10" s="14"/>
      <c r="PJI10" s="14"/>
      <c r="PJJ10" s="14"/>
      <c r="PJK10" s="14"/>
      <c r="PJL10" s="14"/>
      <c r="PJM10" s="14"/>
      <c r="PJN10" s="14"/>
      <c r="PJO10" s="14"/>
      <c r="PJP10" s="14"/>
      <c r="PJQ10" s="14"/>
      <c r="PJR10" s="14"/>
      <c r="PJS10" s="14"/>
      <c r="PJT10" s="14"/>
      <c r="PJU10" s="14"/>
      <c r="PJV10" s="14"/>
      <c r="PJW10" s="14"/>
      <c r="PJX10" s="14"/>
      <c r="PJY10" s="14"/>
      <c r="PJZ10" s="14"/>
      <c r="PKA10" s="14"/>
      <c r="PKB10" s="14"/>
      <c r="PKC10" s="14"/>
      <c r="PKD10" s="14"/>
      <c r="PKE10" s="14"/>
      <c r="PKF10" s="14"/>
      <c r="PKG10" s="14"/>
      <c r="PKH10" s="14"/>
      <c r="PKI10" s="14"/>
      <c r="PKJ10" s="14"/>
      <c r="PKK10" s="14"/>
      <c r="PKL10" s="14"/>
      <c r="PKM10" s="14"/>
      <c r="PKN10" s="14"/>
      <c r="PKO10" s="14"/>
      <c r="PKP10" s="14"/>
      <c r="PKQ10" s="14"/>
      <c r="PKR10" s="14"/>
      <c r="PKS10" s="14"/>
      <c r="PKT10" s="14"/>
      <c r="PKU10" s="14"/>
      <c r="PKV10" s="14"/>
      <c r="PKW10" s="14"/>
      <c r="PKX10" s="14"/>
      <c r="PKY10" s="14"/>
      <c r="PKZ10" s="14"/>
      <c r="PLA10" s="14"/>
      <c r="PLB10" s="14"/>
      <c r="PLC10" s="14"/>
      <c r="PLD10" s="14"/>
      <c r="PLE10" s="14"/>
      <c r="PLF10" s="14"/>
      <c r="PLG10" s="14"/>
      <c r="PLH10" s="14"/>
      <c r="PLI10" s="14"/>
      <c r="PLJ10" s="14"/>
      <c r="PLK10" s="14"/>
      <c r="PLL10" s="14"/>
      <c r="PLM10" s="14"/>
      <c r="PLN10" s="14"/>
      <c r="PLO10" s="14"/>
      <c r="PLP10" s="14"/>
      <c r="PLQ10" s="14"/>
      <c r="PLR10" s="14"/>
      <c r="PLS10" s="14"/>
      <c r="PLT10" s="14"/>
      <c r="PLU10" s="14"/>
      <c r="PLV10" s="14"/>
      <c r="PLW10" s="14"/>
      <c r="PLX10" s="14"/>
      <c r="PLY10" s="14"/>
      <c r="PLZ10" s="14"/>
      <c r="PMA10" s="14"/>
      <c r="PMB10" s="14"/>
      <c r="PMC10" s="14"/>
      <c r="PMD10" s="14"/>
      <c r="PME10" s="14"/>
      <c r="PMF10" s="14"/>
      <c r="PMG10" s="14"/>
      <c r="PMH10" s="14"/>
      <c r="PMI10" s="14"/>
      <c r="PMJ10" s="14"/>
      <c r="PMK10" s="14"/>
      <c r="PML10" s="14"/>
      <c r="PMM10" s="14"/>
      <c r="PMN10" s="14"/>
      <c r="PMO10" s="14"/>
      <c r="PMP10" s="14"/>
      <c r="PMQ10" s="14"/>
      <c r="PMR10" s="14"/>
      <c r="PMS10" s="14"/>
      <c r="PMT10" s="14"/>
      <c r="PMU10" s="14"/>
      <c r="PMV10" s="14"/>
      <c r="PMW10" s="14"/>
      <c r="PMX10" s="14"/>
      <c r="PMY10" s="14"/>
      <c r="PMZ10" s="14"/>
      <c r="PNA10" s="14"/>
      <c r="PNB10" s="14"/>
      <c r="PNC10" s="14"/>
      <c r="PND10" s="14"/>
      <c r="PNE10" s="14"/>
      <c r="PNF10" s="14"/>
      <c r="PNG10" s="14"/>
      <c r="PNH10" s="14"/>
      <c r="PNI10" s="14"/>
      <c r="PNJ10" s="14"/>
      <c r="PNK10" s="14"/>
      <c r="PNL10" s="14"/>
      <c r="PNM10" s="14"/>
      <c r="PNN10" s="14"/>
      <c r="PNO10" s="14"/>
      <c r="PNP10" s="14"/>
      <c r="PNQ10" s="14"/>
      <c r="PNR10" s="14"/>
      <c r="PNS10" s="14"/>
      <c r="PNT10" s="14"/>
      <c r="PNU10" s="14"/>
      <c r="PNV10" s="14"/>
      <c r="PNW10" s="14"/>
      <c r="PNX10" s="14"/>
      <c r="PNY10" s="14"/>
      <c r="PNZ10" s="14"/>
      <c r="POA10" s="14"/>
      <c r="POB10" s="14"/>
      <c r="POC10" s="14"/>
      <c r="POD10" s="14"/>
      <c r="POE10" s="14"/>
      <c r="POF10" s="14"/>
      <c r="POG10" s="14"/>
      <c r="POH10" s="14"/>
      <c r="POI10" s="14"/>
      <c r="POJ10" s="14"/>
      <c r="POK10" s="14"/>
      <c r="POL10" s="14"/>
      <c r="POM10" s="14"/>
      <c r="PON10" s="14"/>
      <c r="POO10" s="14"/>
      <c r="POP10" s="14"/>
      <c r="POQ10" s="14"/>
      <c r="POR10" s="14"/>
      <c r="POS10" s="14"/>
      <c r="POT10" s="14"/>
      <c r="POU10" s="14"/>
      <c r="POV10" s="14"/>
      <c r="POW10" s="14"/>
      <c r="POX10" s="14"/>
      <c r="POY10" s="14"/>
      <c r="POZ10" s="14"/>
      <c r="PPA10" s="14"/>
      <c r="PPB10" s="14"/>
      <c r="PPC10" s="14"/>
      <c r="PPD10" s="14"/>
      <c r="PPE10" s="14"/>
      <c r="PPF10" s="14"/>
      <c r="PPG10" s="14"/>
      <c r="PPH10" s="14"/>
      <c r="PPI10" s="14"/>
      <c r="PPJ10" s="14"/>
      <c r="PPK10" s="14"/>
      <c r="PPL10" s="14"/>
      <c r="PPM10" s="14"/>
      <c r="PPN10" s="14"/>
      <c r="PPO10" s="14"/>
      <c r="PPP10" s="14"/>
      <c r="PPQ10" s="14"/>
      <c r="PPR10" s="14"/>
      <c r="PPS10" s="14"/>
      <c r="PPT10" s="14"/>
      <c r="PPU10" s="14"/>
      <c r="PPV10" s="14"/>
      <c r="PPW10" s="14"/>
      <c r="PPX10" s="14"/>
      <c r="PPY10" s="14"/>
      <c r="PPZ10" s="14"/>
      <c r="PQA10" s="14"/>
      <c r="PQB10" s="14"/>
      <c r="PQC10" s="14"/>
      <c r="PQD10" s="14"/>
      <c r="PQE10" s="14"/>
      <c r="PQF10" s="14"/>
      <c r="PQG10" s="14"/>
      <c r="PQH10" s="14"/>
      <c r="PQI10" s="14"/>
      <c r="PQJ10" s="14"/>
      <c r="PQK10" s="14"/>
      <c r="PQL10" s="14"/>
      <c r="PQM10" s="14"/>
      <c r="PQN10" s="14"/>
      <c r="PQO10" s="14"/>
      <c r="PQP10" s="14"/>
      <c r="PQQ10" s="14"/>
      <c r="PQR10" s="14"/>
      <c r="PQS10" s="14"/>
      <c r="PQT10" s="14"/>
      <c r="PQU10" s="14"/>
      <c r="PQV10" s="14"/>
      <c r="PQW10" s="14"/>
      <c r="PQX10" s="14"/>
      <c r="PQY10" s="14"/>
      <c r="PQZ10" s="14"/>
      <c r="PRA10" s="14"/>
      <c r="PRB10" s="14"/>
      <c r="PRC10" s="14"/>
      <c r="PRD10" s="14"/>
      <c r="PRE10" s="14"/>
      <c r="PRF10" s="14"/>
      <c r="PRG10" s="14"/>
      <c r="PRH10" s="14"/>
      <c r="PRI10" s="14"/>
      <c r="PRJ10" s="14"/>
      <c r="PRK10" s="14"/>
      <c r="PRL10" s="14"/>
      <c r="PRM10" s="14"/>
      <c r="PRN10" s="14"/>
      <c r="PRO10" s="14"/>
      <c r="PRP10" s="14"/>
      <c r="PRQ10" s="14"/>
      <c r="PRR10" s="14"/>
      <c r="PRS10" s="14"/>
      <c r="PRT10" s="14"/>
      <c r="PRU10" s="14"/>
      <c r="PRV10" s="14"/>
      <c r="PRW10" s="14"/>
      <c r="PRX10" s="14"/>
      <c r="PRY10" s="14"/>
      <c r="PRZ10" s="14"/>
      <c r="PSA10" s="14"/>
      <c r="PSB10" s="14"/>
      <c r="PSC10" s="14"/>
      <c r="PSD10" s="14"/>
      <c r="PSE10" s="14"/>
      <c r="PSF10" s="14"/>
      <c r="PSG10" s="14"/>
      <c r="PSH10" s="14"/>
      <c r="PSI10" s="14"/>
      <c r="PSJ10" s="14"/>
      <c r="PSK10" s="14"/>
      <c r="PSL10" s="14"/>
      <c r="PSM10" s="14"/>
      <c r="PSN10" s="14"/>
      <c r="PSO10" s="14"/>
      <c r="PSP10" s="14"/>
      <c r="PSQ10" s="14"/>
      <c r="PSR10" s="14"/>
      <c r="PSS10" s="14"/>
      <c r="PST10" s="14"/>
      <c r="PSU10" s="14"/>
      <c r="PSV10" s="14"/>
      <c r="PSW10" s="14"/>
      <c r="PSX10" s="14"/>
      <c r="PSY10" s="14"/>
      <c r="PSZ10" s="14"/>
      <c r="PTA10" s="14"/>
      <c r="PTB10" s="14"/>
      <c r="PTC10" s="14"/>
      <c r="PTD10" s="14"/>
      <c r="PTE10" s="14"/>
      <c r="PTF10" s="14"/>
      <c r="PTG10" s="14"/>
      <c r="PTH10" s="14"/>
      <c r="PTI10" s="14"/>
      <c r="PTJ10" s="14"/>
      <c r="PTK10" s="14"/>
      <c r="PTL10" s="14"/>
      <c r="PTM10" s="14"/>
      <c r="PTN10" s="14"/>
      <c r="PTO10" s="14"/>
      <c r="PTP10" s="14"/>
      <c r="PTQ10" s="14"/>
      <c r="PTR10" s="14"/>
      <c r="PTS10" s="14"/>
      <c r="PTT10" s="14"/>
      <c r="PTU10" s="14"/>
      <c r="PTV10" s="14"/>
      <c r="PTW10" s="14"/>
      <c r="PTX10" s="14"/>
      <c r="PTY10" s="14"/>
      <c r="PTZ10" s="14"/>
      <c r="PUA10" s="14"/>
      <c r="PUB10" s="14"/>
      <c r="PUC10" s="14"/>
      <c r="PUD10" s="14"/>
      <c r="PUE10" s="14"/>
      <c r="PUF10" s="14"/>
      <c r="PUG10" s="14"/>
      <c r="PUH10" s="14"/>
      <c r="PUI10" s="14"/>
      <c r="PUJ10" s="14"/>
      <c r="PUK10" s="14"/>
      <c r="PUL10" s="14"/>
      <c r="PUM10" s="14"/>
      <c r="PUN10" s="14"/>
      <c r="PUO10" s="14"/>
      <c r="PUP10" s="14"/>
      <c r="PUQ10" s="14"/>
      <c r="PUR10" s="14"/>
      <c r="PUS10" s="14"/>
      <c r="PUT10" s="14"/>
      <c r="PUU10" s="14"/>
      <c r="PUV10" s="14"/>
      <c r="PUW10" s="14"/>
      <c r="PUX10" s="14"/>
      <c r="PUY10" s="14"/>
      <c r="PUZ10" s="14"/>
      <c r="PVA10" s="14"/>
      <c r="PVB10" s="14"/>
      <c r="PVC10" s="14"/>
      <c r="PVD10" s="14"/>
      <c r="PVE10" s="14"/>
      <c r="PVF10" s="14"/>
      <c r="PVG10" s="14"/>
      <c r="PVH10" s="14"/>
      <c r="PVI10" s="14"/>
      <c r="PVJ10" s="14"/>
      <c r="PVK10" s="14"/>
      <c r="PVL10" s="14"/>
      <c r="PVM10" s="14"/>
      <c r="PVN10" s="14"/>
      <c r="PVO10" s="14"/>
      <c r="PVP10" s="14"/>
      <c r="PVQ10" s="14"/>
      <c r="PVR10" s="14"/>
      <c r="PVS10" s="14"/>
      <c r="PVT10" s="14"/>
      <c r="PVU10" s="14"/>
      <c r="PVV10" s="14"/>
      <c r="PVW10" s="14"/>
      <c r="PVX10" s="14"/>
      <c r="PVY10" s="14"/>
      <c r="PVZ10" s="14"/>
      <c r="PWA10" s="14"/>
      <c r="PWB10" s="14"/>
      <c r="PWC10" s="14"/>
      <c r="PWD10" s="14"/>
      <c r="PWE10" s="14"/>
      <c r="PWF10" s="14"/>
      <c r="PWG10" s="14"/>
      <c r="PWH10" s="14"/>
      <c r="PWI10" s="14"/>
      <c r="PWJ10" s="14"/>
      <c r="PWK10" s="14"/>
      <c r="PWL10" s="14"/>
      <c r="PWM10" s="14"/>
      <c r="PWN10" s="14"/>
      <c r="PWO10" s="14"/>
      <c r="PWP10" s="14"/>
      <c r="PWQ10" s="14"/>
      <c r="PWR10" s="14"/>
      <c r="PWS10" s="14"/>
      <c r="PWT10" s="14"/>
      <c r="PWU10" s="14"/>
      <c r="PWV10" s="14"/>
      <c r="PWW10" s="14"/>
      <c r="PWX10" s="14"/>
      <c r="PWY10" s="14"/>
      <c r="PWZ10" s="14"/>
      <c r="PXA10" s="14"/>
      <c r="PXB10" s="14"/>
      <c r="PXC10" s="14"/>
      <c r="PXD10" s="14"/>
      <c r="PXE10" s="14"/>
      <c r="PXF10" s="14"/>
      <c r="PXG10" s="14"/>
      <c r="PXH10" s="14"/>
      <c r="PXI10" s="14"/>
      <c r="PXJ10" s="14"/>
      <c r="PXK10" s="14"/>
      <c r="PXL10" s="14"/>
      <c r="PXM10" s="14"/>
      <c r="PXN10" s="14"/>
      <c r="PXO10" s="14"/>
      <c r="PXP10" s="14"/>
      <c r="PXQ10" s="14"/>
      <c r="PXR10" s="14"/>
      <c r="PXS10" s="14"/>
      <c r="PXT10" s="14"/>
      <c r="PXU10" s="14"/>
      <c r="PXV10" s="14"/>
      <c r="PXW10" s="14"/>
      <c r="PXX10" s="14"/>
      <c r="PXY10" s="14"/>
      <c r="PXZ10" s="14"/>
      <c r="PYA10" s="14"/>
      <c r="PYB10" s="14"/>
      <c r="PYC10" s="14"/>
      <c r="PYD10" s="14"/>
      <c r="PYE10" s="14"/>
      <c r="PYF10" s="14"/>
      <c r="PYG10" s="14"/>
      <c r="PYH10" s="14"/>
      <c r="PYI10" s="14"/>
      <c r="PYJ10" s="14"/>
      <c r="PYK10" s="14"/>
      <c r="PYL10" s="14"/>
      <c r="PYM10" s="14"/>
      <c r="PYN10" s="14"/>
      <c r="PYO10" s="14"/>
      <c r="PYP10" s="14"/>
      <c r="PYQ10" s="14"/>
      <c r="PYR10" s="14"/>
      <c r="PYS10" s="14"/>
      <c r="PYT10" s="14"/>
      <c r="PYU10" s="14"/>
      <c r="PYV10" s="14"/>
      <c r="PYW10" s="14"/>
      <c r="PYX10" s="14"/>
      <c r="PYY10" s="14"/>
      <c r="PYZ10" s="14"/>
      <c r="PZA10" s="14"/>
      <c r="PZB10" s="14"/>
      <c r="PZC10" s="14"/>
      <c r="PZD10" s="14"/>
      <c r="PZE10" s="14"/>
      <c r="PZF10" s="14"/>
      <c r="PZG10" s="14"/>
      <c r="PZH10" s="14"/>
      <c r="PZI10" s="14"/>
      <c r="PZJ10" s="14"/>
      <c r="PZK10" s="14"/>
      <c r="PZL10" s="14"/>
      <c r="PZM10" s="14"/>
      <c r="PZN10" s="14"/>
      <c r="PZO10" s="14"/>
      <c r="PZP10" s="14"/>
      <c r="PZQ10" s="14"/>
      <c r="PZR10" s="14"/>
      <c r="PZS10" s="14"/>
      <c r="PZT10" s="14"/>
      <c r="PZU10" s="14"/>
      <c r="PZV10" s="14"/>
      <c r="PZW10" s="14"/>
      <c r="PZX10" s="14"/>
      <c r="PZY10" s="14"/>
      <c r="PZZ10" s="14"/>
      <c r="QAA10" s="14"/>
      <c r="QAB10" s="14"/>
      <c r="QAC10" s="14"/>
      <c r="QAD10" s="14"/>
      <c r="QAE10" s="14"/>
      <c r="QAF10" s="14"/>
      <c r="QAG10" s="14"/>
      <c r="QAH10" s="14"/>
      <c r="QAI10" s="14"/>
      <c r="QAJ10" s="14"/>
      <c r="QAK10" s="14"/>
      <c r="QAL10" s="14"/>
      <c r="QAM10" s="14"/>
      <c r="QAN10" s="14"/>
      <c r="QAO10" s="14"/>
      <c r="QAP10" s="14"/>
      <c r="QAQ10" s="14"/>
      <c r="QAR10" s="14"/>
      <c r="QAS10" s="14"/>
      <c r="QAT10" s="14"/>
      <c r="QAU10" s="14"/>
      <c r="QAV10" s="14"/>
      <c r="QAW10" s="14"/>
      <c r="QAX10" s="14"/>
      <c r="QAY10" s="14"/>
      <c r="QAZ10" s="14"/>
      <c r="QBA10" s="14"/>
      <c r="QBB10" s="14"/>
      <c r="QBC10" s="14"/>
      <c r="QBD10" s="14"/>
      <c r="QBE10" s="14"/>
      <c r="QBF10" s="14"/>
      <c r="QBG10" s="14"/>
      <c r="QBH10" s="14"/>
      <c r="QBI10" s="14"/>
      <c r="QBJ10" s="14"/>
      <c r="QBK10" s="14"/>
      <c r="QBL10" s="14"/>
      <c r="QBM10" s="14"/>
      <c r="QBN10" s="14"/>
      <c r="QBO10" s="14"/>
      <c r="QBP10" s="14"/>
      <c r="QBQ10" s="14"/>
      <c r="QBR10" s="14"/>
      <c r="QBS10" s="14"/>
      <c r="QBT10" s="14"/>
      <c r="QBU10" s="14"/>
      <c r="QBV10" s="14"/>
      <c r="QBW10" s="14"/>
      <c r="QBX10" s="14"/>
      <c r="QBY10" s="14"/>
      <c r="QBZ10" s="14"/>
      <c r="QCA10" s="14"/>
      <c r="QCB10" s="14"/>
      <c r="QCC10" s="14"/>
      <c r="QCD10" s="14"/>
      <c r="QCE10" s="14"/>
      <c r="QCF10" s="14"/>
      <c r="QCG10" s="14"/>
      <c r="QCH10" s="14"/>
      <c r="QCI10" s="14"/>
      <c r="QCJ10" s="14"/>
      <c r="QCK10" s="14"/>
      <c r="QCL10" s="14"/>
      <c r="QCM10" s="14"/>
      <c r="QCN10" s="14"/>
      <c r="QCO10" s="14"/>
      <c r="QCP10" s="14"/>
      <c r="QCQ10" s="14"/>
      <c r="QCR10" s="14"/>
      <c r="QCS10" s="14"/>
      <c r="QCT10" s="14"/>
      <c r="QCU10" s="14"/>
      <c r="QCV10" s="14"/>
      <c r="QCW10" s="14"/>
      <c r="QCX10" s="14"/>
      <c r="QCY10" s="14"/>
      <c r="QCZ10" s="14"/>
      <c r="QDA10" s="14"/>
      <c r="QDB10" s="14"/>
      <c r="QDC10" s="14"/>
      <c r="QDD10" s="14"/>
      <c r="QDE10" s="14"/>
      <c r="QDF10" s="14"/>
      <c r="QDG10" s="14"/>
      <c r="QDH10" s="14"/>
      <c r="QDI10" s="14"/>
      <c r="QDJ10" s="14"/>
      <c r="QDK10" s="14"/>
      <c r="QDL10" s="14"/>
      <c r="QDM10" s="14"/>
      <c r="QDN10" s="14"/>
      <c r="QDO10" s="14"/>
      <c r="QDP10" s="14"/>
      <c r="QDQ10" s="14"/>
      <c r="QDR10" s="14"/>
      <c r="QDS10" s="14"/>
      <c r="QDT10" s="14"/>
      <c r="QDU10" s="14"/>
      <c r="QDV10" s="14"/>
      <c r="QDW10" s="14"/>
      <c r="QDX10" s="14"/>
      <c r="QDY10" s="14"/>
      <c r="QDZ10" s="14"/>
      <c r="QEA10" s="14"/>
      <c r="QEB10" s="14"/>
      <c r="QEC10" s="14"/>
      <c r="QED10" s="14"/>
      <c r="QEE10" s="14"/>
      <c r="QEF10" s="14"/>
      <c r="QEG10" s="14"/>
      <c r="QEH10" s="14"/>
      <c r="QEI10" s="14"/>
      <c r="QEJ10" s="14"/>
      <c r="QEK10" s="14"/>
      <c r="QEL10" s="14"/>
      <c r="QEM10" s="14"/>
      <c r="QEN10" s="14"/>
      <c r="QEO10" s="14"/>
      <c r="QEP10" s="14"/>
      <c r="QEQ10" s="14"/>
      <c r="QER10" s="14"/>
      <c r="QES10" s="14"/>
      <c r="QET10" s="14"/>
      <c r="QEU10" s="14"/>
      <c r="QEV10" s="14"/>
      <c r="QEW10" s="14"/>
      <c r="QEX10" s="14"/>
      <c r="QEY10" s="14"/>
      <c r="QEZ10" s="14"/>
      <c r="QFA10" s="14"/>
      <c r="QFB10" s="14"/>
      <c r="QFC10" s="14"/>
      <c r="QFD10" s="14"/>
      <c r="QFE10" s="14"/>
      <c r="QFF10" s="14"/>
      <c r="QFG10" s="14"/>
      <c r="QFH10" s="14"/>
      <c r="QFI10" s="14"/>
      <c r="QFJ10" s="14"/>
      <c r="QFK10" s="14"/>
      <c r="QFL10" s="14"/>
      <c r="QFM10" s="14"/>
      <c r="QFN10" s="14"/>
      <c r="QFO10" s="14"/>
      <c r="QFP10" s="14"/>
      <c r="QFQ10" s="14"/>
      <c r="QFR10" s="14"/>
      <c r="QFS10" s="14"/>
      <c r="QFT10" s="14"/>
      <c r="QFU10" s="14"/>
      <c r="QFV10" s="14"/>
      <c r="QFW10" s="14"/>
      <c r="QFX10" s="14"/>
      <c r="QFY10" s="14"/>
      <c r="QFZ10" s="14"/>
      <c r="QGA10" s="14"/>
      <c r="QGB10" s="14"/>
      <c r="QGC10" s="14"/>
      <c r="QGD10" s="14"/>
      <c r="QGE10" s="14"/>
      <c r="QGF10" s="14"/>
      <c r="QGG10" s="14"/>
      <c r="QGH10" s="14"/>
      <c r="QGI10" s="14"/>
      <c r="QGJ10" s="14"/>
      <c r="QGK10" s="14"/>
      <c r="QGL10" s="14"/>
      <c r="QGM10" s="14"/>
      <c r="QGN10" s="14"/>
      <c r="QGO10" s="14"/>
      <c r="QGP10" s="14"/>
      <c r="QGQ10" s="14"/>
      <c r="QGR10" s="14"/>
      <c r="QGS10" s="14"/>
      <c r="QGT10" s="14"/>
      <c r="QGU10" s="14"/>
      <c r="QGV10" s="14"/>
      <c r="QGW10" s="14"/>
      <c r="QGX10" s="14"/>
      <c r="QGY10" s="14"/>
      <c r="QGZ10" s="14"/>
      <c r="QHA10" s="14"/>
      <c r="QHB10" s="14"/>
      <c r="QHC10" s="14"/>
      <c r="QHD10" s="14"/>
      <c r="QHE10" s="14"/>
      <c r="QHF10" s="14"/>
      <c r="QHG10" s="14"/>
      <c r="QHH10" s="14"/>
      <c r="QHI10" s="14"/>
      <c r="QHJ10" s="14"/>
      <c r="QHK10" s="14"/>
      <c r="QHL10" s="14"/>
      <c r="QHM10" s="14"/>
      <c r="QHN10" s="14"/>
      <c r="QHO10" s="14"/>
      <c r="QHP10" s="14"/>
      <c r="QHQ10" s="14"/>
      <c r="QHR10" s="14"/>
      <c r="QHS10" s="14"/>
      <c r="QHT10" s="14"/>
      <c r="QHU10" s="14"/>
      <c r="QHV10" s="14"/>
      <c r="QHW10" s="14"/>
      <c r="QHX10" s="14"/>
      <c r="QHY10" s="14"/>
      <c r="QHZ10" s="14"/>
      <c r="QIA10" s="14"/>
      <c r="QIB10" s="14"/>
      <c r="QIC10" s="14"/>
      <c r="QID10" s="14"/>
      <c r="QIE10" s="14"/>
      <c r="QIF10" s="14"/>
      <c r="QIG10" s="14"/>
      <c r="QIH10" s="14"/>
      <c r="QII10" s="14"/>
      <c r="QIJ10" s="14"/>
      <c r="QIK10" s="14"/>
      <c r="QIL10" s="14"/>
      <c r="QIM10" s="14"/>
      <c r="QIN10" s="14"/>
      <c r="QIO10" s="14"/>
      <c r="QIP10" s="14"/>
      <c r="QIQ10" s="14"/>
      <c r="QIR10" s="14"/>
      <c r="QIS10" s="14"/>
      <c r="QIT10" s="14"/>
      <c r="QIU10" s="14"/>
      <c r="QIV10" s="14"/>
      <c r="QIW10" s="14"/>
      <c r="QIX10" s="14"/>
      <c r="QIY10" s="14"/>
      <c r="QIZ10" s="14"/>
      <c r="QJA10" s="14"/>
      <c r="QJB10" s="14"/>
      <c r="QJC10" s="14"/>
      <c r="QJD10" s="14"/>
      <c r="QJE10" s="14"/>
      <c r="QJF10" s="14"/>
      <c r="QJG10" s="14"/>
      <c r="QJH10" s="14"/>
      <c r="QJI10" s="14"/>
      <c r="QJJ10" s="14"/>
      <c r="QJK10" s="14"/>
      <c r="QJL10" s="14"/>
      <c r="QJM10" s="14"/>
      <c r="QJN10" s="14"/>
      <c r="QJO10" s="14"/>
      <c r="QJP10" s="14"/>
      <c r="QJQ10" s="14"/>
      <c r="QJR10" s="14"/>
      <c r="QJS10" s="14"/>
      <c r="QJT10" s="14"/>
      <c r="QJU10" s="14"/>
      <c r="QJV10" s="14"/>
      <c r="QJW10" s="14"/>
      <c r="QJX10" s="14"/>
      <c r="QJY10" s="14"/>
      <c r="QJZ10" s="14"/>
      <c r="QKA10" s="14"/>
      <c r="QKB10" s="14"/>
      <c r="QKC10" s="14"/>
      <c r="QKD10" s="14"/>
      <c r="QKE10" s="14"/>
      <c r="QKF10" s="14"/>
      <c r="QKG10" s="14"/>
      <c r="QKH10" s="14"/>
      <c r="QKI10" s="14"/>
      <c r="QKJ10" s="14"/>
      <c r="QKK10" s="14"/>
      <c r="QKL10" s="14"/>
      <c r="QKM10" s="14"/>
      <c r="QKN10" s="14"/>
      <c r="QKO10" s="14"/>
      <c r="QKP10" s="14"/>
      <c r="QKQ10" s="14"/>
      <c r="QKR10" s="14"/>
      <c r="QKS10" s="14"/>
      <c r="QKT10" s="14"/>
      <c r="QKU10" s="14"/>
      <c r="QKV10" s="14"/>
      <c r="QKW10" s="14"/>
      <c r="QKX10" s="14"/>
      <c r="QKY10" s="14"/>
      <c r="QKZ10" s="14"/>
      <c r="QLA10" s="14"/>
      <c r="QLB10" s="14"/>
      <c r="QLC10" s="14"/>
      <c r="QLD10" s="14"/>
      <c r="QLE10" s="14"/>
      <c r="QLF10" s="14"/>
      <c r="QLG10" s="14"/>
      <c r="QLH10" s="14"/>
      <c r="QLI10" s="14"/>
      <c r="QLJ10" s="14"/>
      <c r="QLK10" s="14"/>
      <c r="QLL10" s="14"/>
      <c r="QLM10" s="14"/>
      <c r="QLN10" s="14"/>
      <c r="QLO10" s="14"/>
      <c r="QLP10" s="14"/>
      <c r="QLQ10" s="14"/>
      <c r="QLR10" s="14"/>
      <c r="QLS10" s="14"/>
      <c r="QLT10" s="14"/>
      <c r="QLU10" s="14"/>
      <c r="QLV10" s="14"/>
      <c r="QLW10" s="14"/>
      <c r="QLX10" s="14"/>
      <c r="QLY10" s="14"/>
      <c r="QLZ10" s="14"/>
      <c r="QMA10" s="14"/>
      <c r="QMB10" s="14"/>
      <c r="QMC10" s="14"/>
      <c r="QMD10" s="14"/>
      <c r="QME10" s="14"/>
      <c r="QMF10" s="14"/>
      <c r="QMG10" s="14"/>
      <c r="QMH10" s="14"/>
      <c r="QMI10" s="14"/>
      <c r="QMJ10" s="14"/>
      <c r="QMK10" s="14"/>
      <c r="QML10" s="14"/>
      <c r="QMM10" s="14"/>
      <c r="QMN10" s="14"/>
      <c r="QMO10" s="14"/>
      <c r="QMP10" s="14"/>
      <c r="QMQ10" s="14"/>
      <c r="QMR10" s="14"/>
      <c r="QMS10" s="14"/>
      <c r="QMT10" s="14"/>
      <c r="QMU10" s="14"/>
      <c r="QMV10" s="14"/>
      <c r="QMW10" s="14"/>
      <c r="QMX10" s="14"/>
      <c r="QMY10" s="14"/>
      <c r="QMZ10" s="14"/>
      <c r="QNA10" s="14"/>
      <c r="QNB10" s="14"/>
      <c r="QNC10" s="14"/>
      <c r="QND10" s="14"/>
      <c r="QNE10" s="14"/>
      <c r="QNF10" s="14"/>
      <c r="QNG10" s="14"/>
      <c r="QNH10" s="14"/>
      <c r="QNI10" s="14"/>
      <c r="QNJ10" s="14"/>
      <c r="QNK10" s="14"/>
      <c r="QNL10" s="14"/>
      <c r="QNM10" s="14"/>
      <c r="QNN10" s="14"/>
      <c r="QNO10" s="14"/>
      <c r="QNP10" s="14"/>
      <c r="QNQ10" s="14"/>
      <c r="QNR10" s="14"/>
      <c r="QNS10" s="14"/>
      <c r="QNT10" s="14"/>
      <c r="QNU10" s="14"/>
      <c r="QNV10" s="14"/>
      <c r="QNW10" s="14"/>
      <c r="QNX10" s="14"/>
      <c r="QNY10" s="14"/>
      <c r="QNZ10" s="14"/>
      <c r="QOA10" s="14"/>
      <c r="QOB10" s="14"/>
      <c r="QOC10" s="14"/>
      <c r="QOD10" s="14"/>
      <c r="QOE10" s="14"/>
      <c r="QOF10" s="14"/>
      <c r="QOG10" s="14"/>
      <c r="QOH10" s="14"/>
      <c r="QOI10" s="14"/>
      <c r="QOJ10" s="14"/>
      <c r="QOK10" s="14"/>
      <c r="QOL10" s="14"/>
      <c r="QOM10" s="14"/>
      <c r="QON10" s="14"/>
      <c r="QOO10" s="14"/>
      <c r="QOP10" s="14"/>
      <c r="QOQ10" s="14"/>
      <c r="QOR10" s="14"/>
      <c r="QOS10" s="14"/>
      <c r="QOT10" s="14"/>
      <c r="QOU10" s="14"/>
      <c r="QOV10" s="14"/>
      <c r="QOW10" s="14"/>
      <c r="QOX10" s="14"/>
      <c r="QOY10" s="14"/>
      <c r="QOZ10" s="14"/>
      <c r="QPA10" s="14"/>
      <c r="QPB10" s="14"/>
      <c r="QPC10" s="14"/>
      <c r="QPD10" s="14"/>
      <c r="QPE10" s="14"/>
      <c r="QPF10" s="14"/>
      <c r="QPG10" s="14"/>
      <c r="QPH10" s="14"/>
      <c r="QPI10" s="14"/>
      <c r="QPJ10" s="14"/>
      <c r="QPK10" s="14"/>
      <c r="QPL10" s="14"/>
      <c r="QPM10" s="14"/>
      <c r="QPN10" s="14"/>
      <c r="QPO10" s="14"/>
      <c r="QPP10" s="14"/>
      <c r="QPQ10" s="14"/>
      <c r="QPR10" s="14"/>
      <c r="QPS10" s="14"/>
      <c r="QPT10" s="14"/>
      <c r="QPU10" s="14"/>
      <c r="QPV10" s="14"/>
      <c r="QPW10" s="14"/>
      <c r="QPX10" s="14"/>
      <c r="QPY10" s="14"/>
      <c r="QPZ10" s="14"/>
      <c r="QQA10" s="14"/>
      <c r="QQB10" s="14"/>
      <c r="QQC10" s="14"/>
      <c r="QQD10" s="14"/>
      <c r="QQE10" s="14"/>
      <c r="QQF10" s="14"/>
      <c r="QQG10" s="14"/>
      <c r="QQH10" s="14"/>
      <c r="QQI10" s="14"/>
      <c r="QQJ10" s="14"/>
      <c r="QQK10" s="14"/>
      <c r="QQL10" s="14"/>
      <c r="QQM10" s="14"/>
      <c r="QQN10" s="14"/>
      <c r="QQO10" s="14"/>
      <c r="QQP10" s="14"/>
      <c r="QQQ10" s="14"/>
      <c r="QQR10" s="14"/>
      <c r="QQS10" s="14"/>
      <c r="QQT10" s="14"/>
      <c r="QQU10" s="14"/>
      <c r="QQV10" s="14"/>
      <c r="QQW10" s="14"/>
      <c r="QQX10" s="14"/>
      <c r="QQY10" s="14"/>
      <c r="QQZ10" s="14"/>
      <c r="QRA10" s="14"/>
      <c r="QRB10" s="14"/>
      <c r="QRC10" s="14"/>
      <c r="QRD10" s="14"/>
      <c r="QRE10" s="14"/>
      <c r="QRF10" s="14"/>
      <c r="QRG10" s="14"/>
      <c r="QRH10" s="14"/>
      <c r="QRI10" s="14"/>
      <c r="QRJ10" s="14"/>
      <c r="QRK10" s="14"/>
      <c r="QRL10" s="14"/>
      <c r="QRM10" s="14"/>
      <c r="QRN10" s="14"/>
      <c r="QRO10" s="14"/>
      <c r="QRP10" s="14"/>
      <c r="QRQ10" s="14"/>
      <c r="QRR10" s="14"/>
      <c r="QRS10" s="14"/>
      <c r="QRT10" s="14"/>
      <c r="QRU10" s="14"/>
      <c r="QRV10" s="14"/>
      <c r="QRW10" s="14"/>
      <c r="QRX10" s="14"/>
      <c r="QRY10" s="14"/>
      <c r="QRZ10" s="14"/>
      <c r="QSA10" s="14"/>
      <c r="QSB10" s="14"/>
      <c r="QSC10" s="14"/>
      <c r="QSD10" s="14"/>
      <c r="QSE10" s="14"/>
      <c r="QSF10" s="14"/>
      <c r="QSG10" s="14"/>
      <c r="QSH10" s="14"/>
      <c r="QSI10" s="14"/>
      <c r="QSJ10" s="14"/>
      <c r="QSK10" s="14"/>
      <c r="QSL10" s="14"/>
      <c r="QSM10" s="14"/>
      <c r="QSN10" s="14"/>
      <c r="QSO10" s="14"/>
      <c r="QSP10" s="14"/>
      <c r="QSQ10" s="14"/>
      <c r="QSR10" s="14"/>
      <c r="QSS10" s="14"/>
      <c r="QST10" s="14"/>
      <c r="QSU10" s="14"/>
      <c r="QSV10" s="14"/>
      <c r="QSW10" s="14"/>
      <c r="QSX10" s="14"/>
      <c r="QSY10" s="14"/>
      <c r="QSZ10" s="14"/>
      <c r="QTA10" s="14"/>
      <c r="QTB10" s="14"/>
      <c r="QTC10" s="14"/>
      <c r="QTD10" s="14"/>
      <c r="QTE10" s="14"/>
      <c r="QTF10" s="14"/>
      <c r="QTG10" s="14"/>
      <c r="QTH10" s="14"/>
      <c r="QTI10" s="14"/>
      <c r="QTJ10" s="14"/>
      <c r="QTK10" s="14"/>
      <c r="QTL10" s="14"/>
      <c r="QTM10" s="14"/>
      <c r="QTN10" s="14"/>
      <c r="QTO10" s="14"/>
      <c r="QTP10" s="14"/>
      <c r="QTQ10" s="14"/>
      <c r="QTR10" s="14"/>
      <c r="QTS10" s="14"/>
      <c r="QTT10" s="14"/>
      <c r="QTU10" s="14"/>
      <c r="QTV10" s="14"/>
      <c r="QTW10" s="14"/>
      <c r="QTX10" s="14"/>
      <c r="QTY10" s="14"/>
      <c r="QTZ10" s="14"/>
      <c r="QUA10" s="14"/>
      <c r="QUB10" s="14"/>
      <c r="QUC10" s="14"/>
      <c r="QUD10" s="14"/>
      <c r="QUE10" s="14"/>
      <c r="QUF10" s="14"/>
      <c r="QUG10" s="14"/>
      <c r="QUH10" s="14"/>
      <c r="QUI10" s="14"/>
      <c r="QUJ10" s="14"/>
      <c r="QUK10" s="14"/>
      <c r="QUL10" s="14"/>
      <c r="QUM10" s="14"/>
      <c r="QUN10" s="14"/>
      <c r="QUO10" s="14"/>
      <c r="QUP10" s="14"/>
      <c r="QUQ10" s="14"/>
      <c r="QUR10" s="14"/>
      <c r="QUS10" s="14"/>
      <c r="QUT10" s="14"/>
      <c r="QUU10" s="14"/>
      <c r="QUV10" s="14"/>
      <c r="QUW10" s="14"/>
      <c r="QUX10" s="14"/>
      <c r="QUY10" s="14"/>
      <c r="QUZ10" s="14"/>
      <c r="QVA10" s="14"/>
      <c r="QVB10" s="14"/>
      <c r="QVC10" s="14"/>
      <c r="QVD10" s="14"/>
      <c r="QVE10" s="14"/>
      <c r="QVF10" s="14"/>
      <c r="QVG10" s="14"/>
      <c r="QVH10" s="14"/>
      <c r="QVI10" s="14"/>
      <c r="QVJ10" s="14"/>
      <c r="QVK10" s="14"/>
      <c r="QVL10" s="14"/>
      <c r="QVM10" s="14"/>
      <c r="QVN10" s="14"/>
      <c r="QVO10" s="14"/>
      <c r="QVP10" s="14"/>
      <c r="QVQ10" s="14"/>
      <c r="QVR10" s="14"/>
      <c r="QVS10" s="14"/>
      <c r="QVT10" s="14"/>
      <c r="QVU10" s="14"/>
      <c r="QVV10" s="14"/>
      <c r="QVW10" s="14"/>
      <c r="QVX10" s="14"/>
      <c r="QVY10" s="14"/>
      <c r="QVZ10" s="14"/>
      <c r="QWA10" s="14"/>
      <c r="QWB10" s="14"/>
      <c r="QWC10" s="14"/>
      <c r="QWD10" s="14"/>
      <c r="QWE10" s="14"/>
      <c r="QWF10" s="14"/>
      <c r="QWG10" s="14"/>
      <c r="QWH10" s="14"/>
      <c r="QWI10" s="14"/>
      <c r="QWJ10" s="14"/>
      <c r="QWK10" s="14"/>
      <c r="QWL10" s="14"/>
      <c r="QWM10" s="14"/>
      <c r="QWN10" s="14"/>
      <c r="QWO10" s="14"/>
      <c r="QWP10" s="14"/>
      <c r="QWQ10" s="14"/>
      <c r="QWR10" s="14"/>
      <c r="QWS10" s="14"/>
      <c r="QWT10" s="14"/>
      <c r="QWU10" s="14"/>
      <c r="QWV10" s="14"/>
      <c r="QWW10" s="14"/>
      <c r="QWX10" s="14"/>
      <c r="QWY10" s="14"/>
      <c r="QWZ10" s="14"/>
      <c r="QXA10" s="14"/>
      <c r="QXB10" s="14"/>
      <c r="QXC10" s="14"/>
      <c r="QXD10" s="14"/>
      <c r="QXE10" s="14"/>
      <c r="QXF10" s="14"/>
      <c r="QXG10" s="14"/>
      <c r="QXH10" s="14"/>
      <c r="QXI10" s="14"/>
      <c r="QXJ10" s="14"/>
      <c r="QXK10" s="14"/>
      <c r="QXL10" s="14"/>
      <c r="QXM10" s="14"/>
      <c r="QXN10" s="14"/>
      <c r="QXO10" s="14"/>
      <c r="QXP10" s="14"/>
      <c r="QXQ10" s="14"/>
      <c r="QXR10" s="14"/>
      <c r="QXS10" s="14"/>
      <c r="QXT10" s="14"/>
      <c r="QXU10" s="14"/>
      <c r="QXV10" s="14"/>
      <c r="QXW10" s="14"/>
      <c r="QXX10" s="14"/>
      <c r="QXY10" s="14"/>
      <c r="QXZ10" s="14"/>
      <c r="QYA10" s="14"/>
      <c r="QYB10" s="14"/>
      <c r="QYC10" s="14"/>
      <c r="QYD10" s="14"/>
      <c r="QYE10" s="14"/>
      <c r="QYF10" s="14"/>
      <c r="QYG10" s="14"/>
      <c r="QYH10" s="14"/>
      <c r="QYI10" s="14"/>
      <c r="QYJ10" s="14"/>
      <c r="QYK10" s="14"/>
      <c r="QYL10" s="14"/>
      <c r="QYM10" s="14"/>
      <c r="QYN10" s="14"/>
      <c r="QYO10" s="14"/>
      <c r="QYP10" s="14"/>
      <c r="QYQ10" s="14"/>
      <c r="QYR10" s="14"/>
      <c r="QYS10" s="14"/>
      <c r="QYT10" s="14"/>
      <c r="QYU10" s="14"/>
      <c r="QYV10" s="14"/>
      <c r="QYW10" s="14"/>
      <c r="QYX10" s="14"/>
      <c r="QYY10" s="14"/>
      <c r="QYZ10" s="14"/>
      <c r="QZA10" s="14"/>
      <c r="QZB10" s="14"/>
      <c r="QZC10" s="14"/>
      <c r="QZD10" s="14"/>
      <c r="QZE10" s="14"/>
      <c r="QZF10" s="14"/>
      <c r="QZG10" s="14"/>
      <c r="QZH10" s="14"/>
      <c r="QZI10" s="14"/>
      <c r="QZJ10" s="14"/>
      <c r="QZK10" s="14"/>
      <c r="QZL10" s="14"/>
      <c r="QZM10" s="14"/>
      <c r="QZN10" s="14"/>
      <c r="QZO10" s="14"/>
      <c r="QZP10" s="14"/>
      <c r="QZQ10" s="14"/>
      <c r="QZR10" s="14"/>
      <c r="QZS10" s="14"/>
      <c r="QZT10" s="14"/>
      <c r="QZU10" s="14"/>
      <c r="QZV10" s="14"/>
      <c r="QZW10" s="14"/>
      <c r="QZX10" s="14"/>
      <c r="QZY10" s="14"/>
      <c r="QZZ10" s="14"/>
      <c r="RAA10" s="14"/>
      <c r="RAB10" s="14"/>
      <c r="RAC10" s="14"/>
      <c r="RAD10" s="14"/>
      <c r="RAE10" s="14"/>
      <c r="RAF10" s="14"/>
      <c r="RAG10" s="14"/>
      <c r="RAH10" s="14"/>
      <c r="RAI10" s="14"/>
      <c r="RAJ10" s="14"/>
      <c r="RAK10" s="14"/>
      <c r="RAL10" s="14"/>
      <c r="RAM10" s="14"/>
      <c r="RAN10" s="14"/>
      <c r="RAO10" s="14"/>
      <c r="RAP10" s="14"/>
      <c r="RAQ10" s="14"/>
      <c r="RAR10" s="14"/>
      <c r="RAS10" s="14"/>
      <c r="RAT10" s="14"/>
      <c r="RAU10" s="14"/>
      <c r="RAV10" s="14"/>
      <c r="RAW10" s="14"/>
      <c r="RAX10" s="14"/>
      <c r="RAY10" s="14"/>
      <c r="RAZ10" s="14"/>
      <c r="RBA10" s="14"/>
      <c r="RBB10" s="14"/>
      <c r="RBC10" s="14"/>
      <c r="RBD10" s="14"/>
      <c r="RBE10" s="14"/>
      <c r="RBF10" s="14"/>
      <c r="RBG10" s="14"/>
      <c r="RBH10" s="14"/>
      <c r="RBI10" s="14"/>
      <c r="RBJ10" s="14"/>
      <c r="RBK10" s="14"/>
      <c r="RBL10" s="14"/>
      <c r="RBM10" s="14"/>
      <c r="RBN10" s="14"/>
      <c r="RBO10" s="14"/>
      <c r="RBP10" s="14"/>
      <c r="RBQ10" s="14"/>
      <c r="RBR10" s="14"/>
      <c r="RBS10" s="14"/>
      <c r="RBT10" s="14"/>
      <c r="RBU10" s="14"/>
      <c r="RBV10" s="14"/>
      <c r="RBW10" s="14"/>
      <c r="RBX10" s="14"/>
      <c r="RBY10" s="14"/>
      <c r="RBZ10" s="14"/>
      <c r="RCA10" s="14"/>
      <c r="RCB10" s="14"/>
      <c r="RCC10" s="14"/>
      <c r="RCD10" s="14"/>
      <c r="RCE10" s="14"/>
      <c r="RCF10" s="14"/>
      <c r="RCG10" s="14"/>
      <c r="RCH10" s="14"/>
      <c r="RCI10" s="14"/>
      <c r="RCJ10" s="14"/>
      <c r="RCK10" s="14"/>
      <c r="RCL10" s="14"/>
      <c r="RCM10" s="14"/>
      <c r="RCN10" s="14"/>
      <c r="RCO10" s="14"/>
      <c r="RCP10" s="14"/>
      <c r="RCQ10" s="14"/>
      <c r="RCR10" s="14"/>
      <c r="RCS10" s="14"/>
      <c r="RCT10" s="14"/>
      <c r="RCU10" s="14"/>
      <c r="RCV10" s="14"/>
      <c r="RCW10" s="14"/>
      <c r="RCX10" s="14"/>
      <c r="RCY10" s="14"/>
      <c r="RCZ10" s="14"/>
      <c r="RDA10" s="14"/>
      <c r="RDB10" s="14"/>
      <c r="RDC10" s="14"/>
      <c r="RDD10" s="14"/>
      <c r="RDE10" s="14"/>
      <c r="RDF10" s="14"/>
      <c r="RDG10" s="14"/>
      <c r="RDH10" s="14"/>
      <c r="RDI10" s="14"/>
      <c r="RDJ10" s="14"/>
      <c r="RDK10" s="14"/>
      <c r="RDL10" s="14"/>
      <c r="RDM10" s="14"/>
      <c r="RDN10" s="14"/>
      <c r="RDO10" s="14"/>
      <c r="RDP10" s="14"/>
      <c r="RDQ10" s="14"/>
      <c r="RDR10" s="14"/>
      <c r="RDS10" s="14"/>
      <c r="RDT10" s="14"/>
      <c r="RDU10" s="14"/>
      <c r="RDV10" s="14"/>
      <c r="RDW10" s="14"/>
      <c r="RDX10" s="14"/>
      <c r="RDY10" s="14"/>
      <c r="RDZ10" s="14"/>
      <c r="REA10" s="14"/>
      <c r="REB10" s="14"/>
      <c r="REC10" s="14"/>
      <c r="RED10" s="14"/>
      <c r="REE10" s="14"/>
      <c r="REF10" s="14"/>
      <c r="REG10" s="14"/>
      <c r="REH10" s="14"/>
      <c r="REI10" s="14"/>
      <c r="REJ10" s="14"/>
      <c r="REK10" s="14"/>
      <c r="REL10" s="14"/>
      <c r="REM10" s="14"/>
      <c r="REN10" s="14"/>
      <c r="REO10" s="14"/>
      <c r="REP10" s="14"/>
      <c r="REQ10" s="14"/>
      <c r="RER10" s="14"/>
      <c r="RES10" s="14"/>
      <c r="RET10" s="14"/>
      <c r="REU10" s="14"/>
      <c r="REV10" s="14"/>
      <c r="REW10" s="14"/>
      <c r="REX10" s="14"/>
      <c r="REY10" s="14"/>
      <c r="REZ10" s="14"/>
      <c r="RFA10" s="14"/>
      <c r="RFB10" s="14"/>
      <c r="RFC10" s="14"/>
      <c r="RFD10" s="14"/>
      <c r="RFE10" s="14"/>
      <c r="RFF10" s="14"/>
      <c r="RFG10" s="14"/>
      <c r="RFH10" s="14"/>
      <c r="RFI10" s="14"/>
      <c r="RFJ10" s="14"/>
      <c r="RFK10" s="14"/>
      <c r="RFL10" s="14"/>
      <c r="RFM10" s="14"/>
      <c r="RFN10" s="14"/>
      <c r="RFO10" s="14"/>
      <c r="RFP10" s="14"/>
      <c r="RFQ10" s="14"/>
      <c r="RFR10" s="14"/>
      <c r="RFS10" s="14"/>
      <c r="RFT10" s="14"/>
      <c r="RFU10" s="14"/>
      <c r="RFV10" s="14"/>
      <c r="RFW10" s="14"/>
      <c r="RFX10" s="14"/>
      <c r="RFY10" s="14"/>
      <c r="RFZ10" s="14"/>
      <c r="RGA10" s="14"/>
      <c r="RGB10" s="14"/>
      <c r="RGC10" s="14"/>
      <c r="RGD10" s="14"/>
      <c r="RGE10" s="14"/>
      <c r="RGF10" s="14"/>
      <c r="RGG10" s="14"/>
      <c r="RGH10" s="14"/>
      <c r="RGI10" s="14"/>
      <c r="RGJ10" s="14"/>
      <c r="RGK10" s="14"/>
      <c r="RGL10" s="14"/>
      <c r="RGM10" s="14"/>
      <c r="RGN10" s="14"/>
      <c r="RGO10" s="14"/>
      <c r="RGP10" s="14"/>
      <c r="RGQ10" s="14"/>
      <c r="RGR10" s="14"/>
      <c r="RGS10" s="14"/>
      <c r="RGT10" s="14"/>
      <c r="RGU10" s="14"/>
      <c r="RGV10" s="14"/>
      <c r="RGW10" s="14"/>
      <c r="RGX10" s="14"/>
      <c r="RGY10" s="14"/>
      <c r="RGZ10" s="14"/>
      <c r="RHA10" s="14"/>
      <c r="RHB10" s="14"/>
      <c r="RHC10" s="14"/>
      <c r="RHD10" s="14"/>
      <c r="RHE10" s="14"/>
      <c r="RHF10" s="14"/>
      <c r="RHG10" s="14"/>
      <c r="RHH10" s="14"/>
      <c r="RHI10" s="14"/>
      <c r="RHJ10" s="14"/>
      <c r="RHK10" s="14"/>
      <c r="RHL10" s="14"/>
      <c r="RHM10" s="14"/>
      <c r="RHN10" s="14"/>
      <c r="RHO10" s="14"/>
      <c r="RHP10" s="14"/>
      <c r="RHQ10" s="14"/>
      <c r="RHR10" s="14"/>
      <c r="RHS10" s="14"/>
      <c r="RHT10" s="14"/>
      <c r="RHU10" s="14"/>
      <c r="RHV10" s="14"/>
      <c r="RHW10" s="14"/>
      <c r="RHX10" s="14"/>
      <c r="RHY10" s="14"/>
      <c r="RHZ10" s="14"/>
      <c r="RIA10" s="14"/>
      <c r="RIB10" s="14"/>
      <c r="RIC10" s="14"/>
      <c r="RID10" s="14"/>
      <c r="RIE10" s="14"/>
      <c r="RIF10" s="14"/>
      <c r="RIG10" s="14"/>
      <c r="RIH10" s="14"/>
      <c r="RII10" s="14"/>
      <c r="RIJ10" s="14"/>
      <c r="RIK10" s="14"/>
      <c r="RIL10" s="14"/>
      <c r="RIM10" s="14"/>
      <c r="RIN10" s="14"/>
      <c r="RIO10" s="14"/>
      <c r="RIP10" s="14"/>
      <c r="RIQ10" s="14"/>
      <c r="RIR10" s="14"/>
      <c r="RIS10" s="14"/>
      <c r="RIT10" s="14"/>
      <c r="RIU10" s="14"/>
      <c r="RIV10" s="14"/>
      <c r="RIW10" s="14"/>
      <c r="RIX10" s="14"/>
      <c r="RIY10" s="14"/>
      <c r="RIZ10" s="14"/>
      <c r="RJA10" s="14"/>
      <c r="RJB10" s="14"/>
      <c r="RJC10" s="14"/>
      <c r="RJD10" s="14"/>
      <c r="RJE10" s="14"/>
      <c r="RJF10" s="14"/>
      <c r="RJG10" s="14"/>
      <c r="RJH10" s="14"/>
      <c r="RJI10" s="14"/>
      <c r="RJJ10" s="14"/>
      <c r="RJK10" s="14"/>
      <c r="RJL10" s="14"/>
      <c r="RJM10" s="14"/>
      <c r="RJN10" s="14"/>
      <c r="RJO10" s="14"/>
      <c r="RJP10" s="14"/>
      <c r="RJQ10" s="14"/>
      <c r="RJR10" s="14"/>
      <c r="RJS10" s="14"/>
      <c r="RJT10" s="14"/>
      <c r="RJU10" s="14"/>
      <c r="RJV10" s="14"/>
      <c r="RJW10" s="14"/>
      <c r="RJX10" s="14"/>
      <c r="RJY10" s="14"/>
      <c r="RJZ10" s="14"/>
      <c r="RKA10" s="14"/>
      <c r="RKB10" s="14"/>
      <c r="RKC10" s="14"/>
      <c r="RKD10" s="14"/>
      <c r="RKE10" s="14"/>
      <c r="RKF10" s="14"/>
      <c r="RKG10" s="14"/>
      <c r="RKH10" s="14"/>
      <c r="RKI10" s="14"/>
      <c r="RKJ10" s="14"/>
      <c r="RKK10" s="14"/>
      <c r="RKL10" s="14"/>
      <c r="RKM10" s="14"/>
      <c r="RKN10" s="14"/>
      <c r="RKO10" s="14"/>
      <c r="RKP10" s="14"/>
      <c r="RKQ10" s="14"/>
      <c r="RKR10" s="14"/>
      <c r="RKS10" s="14"/>
      <c r="RKT10" s="14"/>
      <c r="RKU10" s="14"/>
      <c r="RKV10" s="14"/>
      <c r="RKW10" s="14"/>
      <c r="RKX10" s="14"/>
      <c r="RKY10" s="14"/>
      <c r="RKZ10" s="14"/>
      <c r="RLA10" s="14"/>
      <c r="RLB10" s="14"/>
      <c r="RLC10" s="14"/>
      <c r="RLD10" s="14"/>
      <c r="RLE10" s="14"/>
      <c r="RLF10" s="14"/>
      <c r="RLG10" s="14"/>
      <c r="RLH10" s="14"/>
      <c r="RLI10" s="14"/>
      <c r="RLJ10" s="14"/>
      <c r="RLK10" s="14"/>
      <c r="RLL10" s="14"/>
      <c r="RLM10" s="14"/>
      <c r="RLN10" s="14"/>
      <c r="RLO10" s="14"/>
      <c r="RLP10" s="14"/>
      <c r="RLQ10" s="14"/>
      <c r="RLR10" s="14"/>
      <c r="RLS10" s="14"/>
      <c r="RLT10" s="14"/>
      <c r="RLU10" s="14"/>
      <c r="RLV10" s="14"/>
      <c r="RLW10" s="14"/>
      <c r="RLX10" s="14"/>
      <c r="RLY10" s="14"/>
      <c r="RLZ10" s="14"/>
      <c r="RMA10" s="14"/>
      <c r="RMB10" s="14"/>
      <c r="RMC10" s="14"/>
      <c r="RMD10" s="14"/>
      <c r="RME10" s="14"/>
      <c r="RMF10" s="14"/>
      <c r="RMG10" s="14"/>
      <c r="RMH10" s="14"/>
      <c r="RMI10" s="14"/>
      <c r="RMJ10" s="14"/>
      <c r="RMK10" s="14"/>
      <c r="RML10" s="14"/>
      <c r="RMM10" s="14"/>
      <c r="RMN10" s="14"/>
      <c r="RMO10" s="14"/>
      <c r="RMP10" s="14"/>
      <c r="RMQ10" s="14"/>
      <c r="RMR10" s="14"/>
      <c r="RMS10" s="14"/>
      <c r="RMT10" s="14"/>
      <c r="RMU10" s="14"/>
      <c r="RMV10" s="14"/>
      <c r="RMW10" s="14"/>
      <c r="RMX10" s="14"/>
      <c r="RMY10" s="14"/>
      <c r="RMZ10" s="14"/>
      <c r="RNA10" s="14"/>
      <c r="RNB10" s="14"/>
      <c r="RNC10" s="14"/>
      <c r="RND10" s="14"/>
      <c r="RNE10" s="14"/>
      <c r="RNF10" s="14"/>
      <c r="RNG10" s="14"/>
      <c r="RNH10" s="14"/>
      <c r="RNI10" s="14"/>
      <c r="RNJ10" s="14"/>
      <c r="RNK10" s="14"/>
      <c r="RNL10" s="14"/>
      <c r="RNM10" s="14"/>
      <c r="RNN10" s="14"/>
      <c r="RNO10" s="14"/>
      <c r="RNP10" s="14"/>
      <c r="RNQ10" s="14"/>
      <c r="RNR10" s="14"/>
      <c r="RNS10" s="14"/>
      <c r="RNT10" s="14"/>
      <c r="RNU10" s="14"/>
      <c r="RNV10" s="14"/>
      <c r="RNW10" s="14"/>
      <c r="RNX10" s="14"/>
      <c r="RNY10" s="14"/>
      <c r="RNZ10" s="14"/>
      <c r="ROA10" s="14"/>
      <c r="ROB10" s="14"/>
      <c r="ROC10" s="14"/>
      <c r="ROD10" s="14"/>
      <c r="ROE10" s="14"/>
      <c r="ROF10" s="14"/>
      <c r="ROG10" s="14"/>
      <c r="ROH10" s="14"/>
      <c r="ROI10" s="14"/>
      <c r="ROJ10" s="14"/>
      <c r="ROK10" s="14"/>
      <c r="ROL10" s="14"/>
      <c r="ROM10" s="14"/>
      <c r="RON10" s="14"/>
      <c r="ROO10" s="14"/>
      <c r="ROP10" s="14"/>
      <c r="ROQ10" s="14"/>
      <c r="ROR10" s="14"/>
      <c r="ROS10" s="14"/>
      <c r="ROT10" s="14"/>
      <c r="ROU10" s="14"/>
      <c r="ROV10" s="14"/>
      <c r="ROW10" s="14"/>
      <c r="ROX10" s="14"/>
      <c r="ROY10" s="14"/>
      <c r="ROZ10" s="14"/>
      <c r="RPA10" s="14"/>
      <c r="RPB10" s="14"/>
      <c r="RPC10" s="14"/>
      <c r="RPD10" s="14"/>
      <c r="RPE10" s="14"/>
      <c r="RPF10" s="14"/>
      <c r="RPG10" s="14"/>
      <c r="RPH10" s="14"/>
      <c r="RPI10" s="14"/>
      <c r="RPJ10" s="14"/>
      <c r="RPK10" s="14"/>
      <c r="RPL10" s="14"/>
      <c r="RPM10" s="14"/>
      <c r="RPN10" s="14"/>
      <c r="RPO10" s="14"/>
      <c r="RPP10" s="14"/>
      <c r="RPQ10" s="14"/>
      <c r="RPR10" s="14"/>
      <c r="RPS10" s="14"/>
      <c r="RPT10" s="14"/>
      <c r="RPU10" s="14"/>
      <c r="RPV10" s="14"/>
      <c r="RPW10" s="14"/>
      <c r="RPX10" s="14"/>
      <c r="RPY10" s="14"/>
      <c r="RPZ10" s="14"/>
      <c r="RQA10" s="14"/>
      <c r="RQB10" s="14"/>
      <c r="RQC10" s="14"/>
      <c r="RQD10" s="14"/>
      <c r="RQE10" s="14"/>
      <c r="RQF10" s="14"/>
      <c r="RQG10" s="14"/>
      <c r="RQH10" s="14"/>
      <c r="RQI10" s="14"/>
      <c r="RQJ10" s="14"/>
      <c r="RQK10" s="14"/>
      <c r="RQL10" s="14"/>
      <c r="RQM10" s="14"/>
      <c r="RQN10" s="14"/>
      <c r="RQO10" s="14"/>
      <c r="RQP10" s="14"/>
      <c r="RQQ10" s="14"/>
      <c r="RQR10" s="14"/>
      <c r="RQS10" s="14"/>
      <c r="RQT10" s="14"/>
      <c r="RQU10" s="14"/>
      <c r="RQV10" s="14"/>
      <c r="RQW10" s="14"/>
      <c r="RQX10" s="14"/>
      <c r="RQY10" s="14"/>
      <c r="RQZ10" s="14"/>
      <c r="RRA10" s="14"/>
      <c r="RRB10" s="14"/>
      <c r="RRC10" s="14"/>
      <c r="RRD10" s="14"/>
      <c r="RRE10" s="14"/>
      <c r="RRF10" s="14"/>
      <c r="RRG10" s="14"/>
      <c r="RRH10" s="14"/>
      <c r="RRI10" s="14"/>
      <c r="RRJ10" s="14"/>
      <c r="RRK10" s="14"/>
      <c r="RRL10" s="14"/>
      <c r="RRM10" s="14"/>
      <c r="RRN10" s="14"/>
      <c r="RRO10" s="14"/>
      <c r="RRP10" s="14"/>
      <c r="RRQ10" s="14"/>
      <c r="RRR10" s="14"/>
      <c r="RRS10" s="14"/>
      <c r="RRT10" s="14"/>
      <c r="RRU10" s="14"/>
      <c r="RRV10" s="14"/>
      <c r="RRW10" s="14"/>
      <c r="RRX10" s="14"/>
      <c r="RRY10" s="14"/>
      <c r="RRZ10" s="14"/>
      <c r="RSA10" s="14"/>
      <c r="RSB10" s="14"/>
      <c r="RSC10" s="14"/>
      <c r="RSD10" s="14"/>
      <c r="RSE10" s="14"/>
      <c r="RSF10" s="14"/>
      <c r="RSG10" s="14"/>
      <c r="RSH10" s="14"/>
      <c r="RSI10" s="14"/>
      <c r="RSJ10" s="14"/>
      <c r="RSK10" s="14"/>
      <c r="RSL10" s="14"/>
      <c r="RSM10" s="14"/>
      <c r="RSN10" s="14"/>
      <c r="RSO10" s="14"/>
      <c r="RSP10" s="14"/>
      <c r="RSQ10" s="14"/>
      <c r="RSR10" s="14"/>
      <c r="RSS10" s="14"/>
      <c r="RST10" s="14"/>
      <c r="RSU10" s="14"/>
      <c r="RSV10" s="14"/>
      <c r="RSW10" s="14"/>
      <c r="RSX10" s="14"/>
      <c r="RSY10" s="14"/>
      <c r="RSZ10" s="14"/>
      <c r="RTA10" s="14"/>
      <c r="RTB10" s="14"/>
      <c r="RTC10" s="14"/>
      <c r="RTD10" s="14"/>
      <c r="RTE10" s="14"/>
      <c r="RTF10" s="14"/>
      <c r="RTG10" s="14"/>
      <c r="RTH10" s="14"/>
      <c r="RTI10" s="14"/>
      <c r="RTJ10" s="14"/>
      <c r="RTK10" s="14"/>
      <c r="RTL10" s="14"/>
      <c r="RTM10" s="14"/>
      <c r="RTN10" s="14"/>
      <c r="RTO10" s="14"/>
      <c r="RTP10" s="14"/>
      <c r="RTQ10" s="14"/>
      <c r="RTR10" s="14"/>
      <c r="RTS10" s="14"/>
      <c r="RTT10" s="14"/>
      <c r="RTU10" s="14"/>
      <c r="RTV10" s="14"/>
      <c r="RTW10" s="14"/>
      <c r="RTX10" s="14"/>
      <c r="RTY10" s="14"/>
      <c r="RTZ10" s="14"/>
      <c r="RUA10" s="14"/>
      <c r="RUB10" s="14"/>
      <c r="RUC10" s="14"/>
      <c r="RUD10" s="14"/>
      <c r="RUE10" s="14"/>
      <c r="RUF10" s="14"/>
      <c r="RUG10" s="14"/>
      <c r="RUH10" s="14"/>
      <c r="RUI10" s="14"/>
      <c r="RUJ10" s="14"/>
      <c r="RUK10" s="14"/>
      <c r="RUL10" s="14"/>
      <c r="RUM10" s="14"/>
      <c r="RUN10" s="14"/>
      <c r="RUO10" s="14"/>
      <c r="RUP10" s="14"/>
      <c r="RUQ10" s="14"/>
      <c r="RUR10" s="14"/>
      <c r="RUS10" s="14"/>
      <c r="RUT10" s="14"/>
      <c r="RUU10" s="14"/>
      <c r="RUV10" s="14"/>
      <c r="RUW10" s="14"/>
      <c r="RUX10" s="14"/>
      <c r="RUY10" s="14"/>
      <c r="RUZ10" s="14"/>
      <c r="RVA10" s="14"/>
      <c r="RVB10" s="14"/>
      <c r="RVC10" s="14"/>
      <c r="RVD10" s="14"/>
      <c r="RVE10" s="14"/>
      <c r="RVF10" s="14"/>
      <c r="RVG10" s="14"/>
      <c r="RVH10" s="14"/>
      <c r="RVI10" s="14"/>
      <c r="RVJ10" s="14"/>
      <c r="RVK10" s="14"/>
      <c r="RVL10" s="14"/>
      <c r="RVM10" s="14"/>
      <c r="RVN10" s="14"/>
      <c r="RVO10" s="14"/>
      <c r="RVP10" s="14"/>
      <c r="RVQ10" s="14"/>
      <c r="RVR10" s="14"/>
      <c r="RVS10" s="14"/>
      <c r="RVT10" s="14"/>
      <c r="RVU10" s="14"/>
      <c r="RVV10" s="14"/>
      <c r="RVW10" s="14"/>
      <c r="RVX10" s="14"/>
      <c r="RVY10" s="14"/>
      <c r="RVZ10" s="14"/>
      <c r="RWA10" s="14"/>
      <c r="RWB10" s="14"/>
      <c r="RWC10" s="14"/>
      <c r="RWD10" s="14"/>
      <c r="RWE10" s="14"/>
      <c r="RWF10" s="14"/>
      <c r="RWG10" s="14"/>
      <c r="RWH10" s="14"/>
      <c r="RWI10" s="14"/>
      <c r="RWJ10" s="14"/>
      <c r="RWK10" s="14"/>
      <c r="RWL10" s="14"/>
      <c r="RWM10" s="14"/>
      <c r="RWN10" s="14"/>
      <c r="RWO10" s="14"/>
      <c r="RWP10" s="14"/>
      <c r="RWQ10" s="14"/>
      <c r="RWR10" s="14"/>
      <c r="RWS10" s="14"/>
      <c r="RWT10" s="14"/>
      <c r="RWU10" s="14"/>
      <c r="RWV10" s="14"/>
      <c r="RWW10" s="14"/>
      <c r="RWX10" s="14"/>
      <c r="RWY10" s="14"/>
      <c r="RWZ10" s="14"/>
      <c r="RXA10" s="14"/>
      <c r="RXB10" s="14"/>
      <c r="RXC10" s="14"/>
      <c r="RXD10" s="14"/>
      <c r="RXE10" s="14"/>
      <c r="RXF10" s="14"/>
      <c r="RXG10" s="14"/>
      <c r="RXH10" s="14"/>
      <c r="RXI10" s="14"/>
      <c r="RXJ10" s="14"/>
      <c r="RXK10" s="14"/>
      <c r="RXL10" s="14"/>
      <c r="RXM10" s="14"/>
      <c r="RXN10" s="14"/>
      <c r="RXO10" s="14"/>
      <c r="RXP10" s="14"/>
      <c r="RXQ10" s="14"/>
      <c r="RXR10" s="14"/>
      <c r="RXS10" s="14"/>
      <c r="RXT10" s="14"/>
      <c r="RXU10" s="14"/>
      <c r="RXV10" s="14"/>
      <c r="RXW10" s="14"/>
      <c r="RXX10" s="14"/>
      <c r="RXY10" s="14"/>
      <c r="RXZ10" s="14"/>
      <c r="RYA10" s="14"/>
      <c r="RYB10" s="14"/>
      <c r="RYC10" s="14"/>
      <c r="RYD10" s="14"/>
      <c r="RYE10" s="14"/>
      <c r="RYF10" s="14"/>
      <c r="RYG10" s="14"/>
      <c r="RYH10" s="14"/>
      <c r="RYI10" s="14"/>
      <c r="RYJ10" s="14"/>
      <c r="RYK10" s="14"/>
      <c r="RYL10" s="14"/>
      <c r="RYM10" s="14"/>
      <c r="RYN10" s="14"/>
      <c r="RYO10" s="14"/>
      <c r="RYP10" s="14"/>
      <c r="RYQ10" s="14"/>
      <c r="RYR10" s="14"/>
      <c r="RYS10" s="14"/>
      <c r="RYT10" s="14"/>
      <c r="RYU10" s="14"/>
      <c r="RYV10" s="14"/>
      <c r="RYW10" s="14"/>
      <c r="RYX10" s="14"/>
      <c r="RYY10" s="14"/>
      <c r="RYZ10" s="14"/>
      <c r="RZA10" s="14"/>
      <c r="RZB10" s="14"/>
      <c r="RZC10" s="14"/>
      <c r="RZD10" s="14"/>
      <c r="RZE10" s="14"/>
      <c r="RZF10" s="14"/>
      <c r="RZG10" s="14"/>
      <c r="RZH10" s="14"/>
      <c r="RZI10" s="14"/>
      <c r="RZJ10" s="14"/>
      <c r="RZK10" s="14"/>
      <c r="RZL10" s="14"/>
      <c r="RZM10" s="14"/>
      <c r="RZN10" s="14"/>
      <c r="RZO10" s="14"/>
      <c r="RZP10" s="14"/>
      <c r="RZQ10" s="14"/>
      <c r="RZR10" s="14"/>
      <c r="RZS10" s="14"/>
      <c r="RZT10" s="14"/>
      <c r="RZU10" s="14"/>
      <c r="RZV10" s="14"/>
      <c r="RZW10" s="14"/>
      <c r="RZX10" s="14"/>
      <c r="RZY10" s="14"/>
      <c r="RZZ10" s="14"/>
      <c r="SAA10" s="14"/>
      <c r="SAB10" s="14"/>
      <c r="SAC10" s="14"/>
      <c r="SAD10" s="14"/>
      <c r="SAE10" s="14"/>
      <c r="SAF10" s="14"/>
      <c r="SAG10" s="14"/>
      <c r="SAH10" s="14"/>
      <c r="SAI10" s="14"/>
      <c r="SAJ10" s="14"/>
      <c r="SAK10" s="14"/>
      <c r="SAL10" s="14"/>
      <c r="SAM10" s="14"/>
      <c r="SAN10" s="14"/>
      <c r="SAO10" s="14"/>
      <c r="SAP10" s="14"/>
      <c r="SAQ10" s="14"/>
      <c r="SAR10" s="14"/>
      <c r="SAS10" s="14"/>
      <c r="SAT10" s="14"/>
      <c r="SAU10" s="14"/>
      <c r="SAV10" s="14"/>
      <c r="SAW10" s="14"/>
      <c r="SAX10" s="14"/>
      <c r="SAY10" s="14"/>
      <c r="SAZ10" s="14"/>
      <c r="SBA10" s="14"/>
      <c r="SBB10" s="14"/>
      <c r="SBC10" s="14"/>
      <c r="SBD10" s="14"/>
      <c r="SBE10" s="14"/>
      <c r="SBF10" s="14"/>
      <c r="SBG10" s="14"/>
      <c r="SBH10" s="14"/>
      <c r="SBI10" s="14"/>
      <c r="SBJ10" s="14"/>
      <c r="SBK10" s="14"/>
      <c r="SBL10" s="14"/>
      <c r="SBM10" s="14"/>
      <c r="SBN10" s="14"/>
      <c r="SBO10" s="14"/>
      <c r="SBP10" s="14"/>
      <c r="SBQ10" s="14"/>
      <c r="SBR10" s="14"/>
      <c r="SBS10" s="14"/>
      <c r="SBT10" s="14"/>
      <c r="SBU10" s="14"/>
      <c r="SBV10" s="14"/>
      <c r="SBW10" s="14"/>
      <c r="SBX10" s="14"/>
      <c r="SBY10" s="14"/>
      <c r="SBZ10" s="14"/>
      <c r="SCA10" s="14"/>
      <c r="SCB10" s="14"/>
      <c r="SCC10" s="14"/>
      <c r="SCD10" s="14"/>
      <c r="SCE10" s="14"/>
      <c r="SCF10" s="14"/>
      <c r="SCG10" s="14"/>
      <c r="SCH10" s="14"/>
      <c r="SCI10" s="14"/>
      <c r="SCJ10" s="14"/>
      <c r="SCK10" s="14"/>
      <c r="SCL10" s="14"/>
      <c r="SCM10" s="14"/>
      <c r="SCN10" s="14"/>
      <c r="SCO10" s="14"/>
      <c r="SCP10" s="14"/>
      <c r="SCQ10" s="14"/>
      <c r="SCR10" s="14"/>
      <c r="SCS10" s="14"/>
      <c r="SCT10" s="14"/>
      <c r="SCU10" s="14"/>
      <c r="SCV10" s="14"/>
      <c r="SCW10" s="14"/>
      <c r="SCX10" s="14"/>
      <c r="SCY10" s="14"/>
      <c r="SCZ10" s="14"/>
      <c r="SDA10" s="14"/>
      <c r="SDB10" s="14"/>
      <c r="SDC10" s="14"/>
      <c r="SDD10" s="14"/>
      <c r="SDE10" s="14"/>
      <c r="SDF10" s="14"/>
      <c r="SDG10" s="14"/>
      <c r="SDH10" s="14"/>
      <c r="SDI10" s="14"/>
      <c r="SDJ10" s="14"/>
      <c r="SDK10" s="14"/>
      <c r="SDL10" s="14"/>
      <c r="SDM10" s="14"/>
      <c r="SDN10" s="14"/>
      <c r="SDO10" s="14"/>
      <c r="SDP10" s="14"/>
      <c r="SDQ10" s="14"/>
      <c r="SDR10" s="14"/>
      <c r="SDS10" s="14"/>
      <c r="SDT10" s="14"/>
      <c r="SDU10" s="14"/>
      <c r="SDV10" s="14"/>
      <c r="SDW10" s="14"/>
      <c r="SDX10" s="14"/>
      <c r="SDY10" s="14"/>
      <c r="SDZ10" s="14"/>
      <c r="SEA10" s="14"/>
      <c r="SEB10" s="14"/>
      <c r="SEC10" s="14"/>
      <c r="SED10" s="14"/>
      <c r="SEE10" s="14"/>
      <c r="SEF10" s="14"/>
      <c r="SEG10" s="14"/>
      <c r="SEH10" s="14"/>
      <c r="SEI10" s="14"/>
      <c r="SEJ10" s="14"/>
      <c r="SEK10" s="14"/>
      <c r="SEL10" s="14"/>
      <c r="SEM10" s="14"/>
      <c r="SEN10" s="14"/>
      <c r="SEO10" s="14"/>
      <c r="SEP10" s="14"/>
      <c r="SEQ10" s="14"/>
      <c r="SER10" s="14"/>
      <c r="SES10" s="14"/>
      <c r="SET10" s="14"/>
      <c r="SEU10" s="14"/>
      <c r="SEV10" s="14"/>
      <c r="SEW10" s="14"/>
      <c r="SEX10" s="14"/>
      <c r="SEY10" s="14"/>
      <c r="SEZ10" s="14"/>
      <c r="SFA10" s="14"/>
      <c r="SFB10" s="14"/>
      <c r="SFC10" s="14"/>
      <c r="SFD10" s="14"/>
      <c r="SFE10" s="14"/>
      <c r="SFF10" s="14"/>
      <c r="SFG10" s="14"/>
      <c r="SFH10" s="14"/>
      <c r="SFI10" s="14"/>
      <c r="SFJ10" s="14"/>
      <c r="SFK10" s="14"/>
      <c r="SFL10" s="14"/>
      <c r="SFM10" s="14"/>
      <c r="SFN10" s="14"/>
      <c r="SFO10" s="14"/>
      <c r="SFP10" s="14"/>
      <c r="SFQ10" s="14"/>
      <c r="SFR10" s="14"/>
      <c r="SFS10" s="14"/>
      <c r="SFT10" s="14"/>
      <c r="SFU10" s="14"/>
      <c r="SFV10" s="14"/>
      <c r="SFW10" s="14"/>
      <c r="SFX10" s="14"/>
      <c r="SFY10" s="14"/>
      <c r="SFZ10" s="14"/>
      <c r="SGA10" s="14"/>
      <c r="SGB10" s="14"/>
      <c r="SGC10" s="14"/>
      <c r="SGD10" s="14"/>
      <c r="SGE10" s="14"/>
      <c r="SGF10" s="14"/>
      <c r="SGG10" s="14"/>
      <c r="SGH10" s="14"/>
      <c r="SGI10" s="14"/>
      <c r="SGJ10" s="14"/>
      <c r="SGK10" s="14"/>
      <c r="SGL10" s="14"/>
      <c r="SGM10" s="14"/>
      <c r="SGN10" s="14"/>
      <c r="SGO10" s="14"/>
      <c r="SGP10" s="14"/>
      <c r="SGQ10" s="14"/>
      <c r="SGR10" s="14"/>
      <c r="SGS10" s="14"/>
      <c r="SGT10" s="14"/>
      <c r="SGU10" s="14"/>
      <c r="SGV10" s="14"/>
      <c r="SGW10" s="14"/>
      <c r="SGX10" s="14"/>
      <c r="SGY10" s="14"/>
      <c r="SGZ10" s="14"/>
      <c r="SHA10" s="14"/>
      <c r="SHB10" s="14"/>
      <c r="SHC10" s="14"/>
      <c r="SHD10" s="14"/>
      <c r="SHE10" s="14"/>
      <c r="SHF10" s="14"/>
      <c r="SHG10" s="14"/>
      <c r="SHH10" s="14"/>
      <c r="SHI10" s="14"/>
      <c r="SHJ10" s="14"/>
      <c r="SHK10" s="14"/>
      <c r="SHL10" s="14"/>
      <c r="SHM10" s="14"/>
      <c r="SHN10" s="14"/>
      <c r="SHO10" s="14"/>
      <c r="SHP10" s="14"/>
      <c r="SHQ10" s="14"/>
      <c r="SHR10" s="14"/>
      <c r="SHS10" s="14"/>
      <c r="SHT10" s="14"/>
      <c r="SHU10" s="14"/>
      <c r="SHV10" s="14"/>
      <c r="SHW10" s="14"/>
      <c r="SHX10" s="14"/>
      <c r="SHY10" s="14"/>
      <c r="SHZ10" s="14"/>
      <c r="SIA10" s="14"/>
      <c r="SIB10" s="14"/>
      <c r="SIC10" s="14"/>
      <c r="SID10" s="14"/>
      <c r="SIE10" s="14"/>
      <c r="SIF10" s="14"/>
      <c r="SIG10" s="14"/>
      <c r="SIH10" s="14"/>
      <c r="SII10" s="14"/>
      <c r="SIJ10" s="14"/>
      <c r="SIK10" s="14"/>
      <c r="SIL10" s="14"/>
      <c r="SIM10" s="14"/>
      <c r="SIN10" s="14"/>
      <c r="SIO10" s="14"/>
      <c r="SIP10" s="14"/>
      <c r="SIQ10" s="14"/>
      <c r="SIR10" s="14"/>
      <c r="SIS10" s="14"/>
      <c r="SIT10" s="14"/>
      <c r="SIU10" s="14"/>
      <c r="SIV10" s="14"/>
      <c r="SIW10" s="14"/>
      <c r="SIX10" s="14"/>
      <c r="SIY10" s="14"/>
      <c r="SIZ10" s="14"/>
      <c r="SJA10" s="14"/>
      <c r="SJB10" s="14"/>
      <c r="SJC10" s="14"/>
      <c r="SJD10" s="14"/>
      <c r="SJE10" s="14"/>
      <c r="SJF10" s="14"/>
      <c r="SJG10" s="14"/>
      <c r="SJH10" s="14"/>
      <c r="SJI10" s="14"/>
      <c r="SJJ10" s="14"/>
      <c r="SJK10" s="14"/>
      <c r="SJL10" s="14"/>
      <c r="SJM10" s="14"/>
      <c r="SJN10" s="14"/>
      <c r="SJO10" s="14"/>
      <c r="SJP10" s="14"/>
      <c r="SJQ10" s="14"/>
      <c r="SJR10" s="14"/>
      <c r="SJS10" s="14"/>
      <c r="SJT10" s="14"/>
      <c r="SJU10" s="14"/>
      <c r="SJV10" s="14"/>
      <c r="SJW10" s="14"/>
      <c r="SJX10" s="14"/>
      <c r="SJY10" s="14"/>
      <c r="SJZ10" s="14"/>
      <c r="SKA10" s="14"/>
      <c r="SKB10" s="14"/>
      <c r="SKC10" s="14"/>
      <c r="SKD10" s="14"/>
      <c r="SKE10" s="14"/>
      <c r="SKF10" s="14"/>
      <c r="SKG10" s="14"/>
      <c r="SKH10" s="14"/>
      <c r="SKI10" s="14"/>
      <c r="SKJ10" s="14"/>
      <c r="SKK10" s="14"/>
      <c r="SKL10" s="14"/>
      <c r="SKM10" s="14"/>
      <c r="SKN10" s="14"/>
      <c r="SKO10" s="14"/>
      <c r="SKP10" s="14"/>
      <c r="SKQ10" s="14"/>
      <c r="SKR10" s="14"/>
      <c r="SKS10" s="14"/>
      <c r="SKT10" s="14"/>
      <c r="SKU10" s="14"/>
      <c r="SKV10" s="14"/>
      <c r="SKW10" s="14"/>
      <c r="SKX10" s="14"/>
      <c r="SKY10" s="14"/>
      <c r="SKZ10" s="14"/>
      <c r="SLA10" s="14"/>
      <c r="SLB10" s="14"/>
      <c r="SLC10" s="14"/>
      <c r="SLD10" s="14"/>
      <c r="SLE10" s="14"/>
      <c r="SLF10" s="14"/>
      <c r="SLG10" s="14"/>
      <c r="SLH10" s="14"/>
      <c r="SLI10" s="14"/>
      <c r="SLJ10" s="14"/>
      <c r="SLK10" s="14"/>
      <c r="SLL10" s="14"/>
      <c r="SLM10" s="14"/>
      <c r="SLN10" s="14"/>
      <c r="SLO10" s="14"/>
      <c r="SLP10" s="14"/>
      <c r="SLQ10" s="14"/>
      <c r="SLR10" s="14"/>
      <c r="SLS10" s="14"/>
      <c r="SLT10" s="14"/>
      <c r="SLU10" s="14"/>
      <c r="SLV10" s="14"/>
      <c r="SLW10" s="14"/>
      <c r="SLX10" s="14"/>
      <c r="SLY10" s="14"/>
      <c r="SLZ10" s="14"/>
      <c r="SMA10" s="14"/>
      <c r="SMB10" s="14"/>
      <c r="SMC10" s="14"/>
      <c r="SMD10" s="14"/>
      <c r="SME10" s="14"/>
      <c r="SMF10" s="14"/>
      <c r="SMG10" s="14"/>
      <c r="SMH10" s="14"/>
      <c r="SMI10" s="14"/>
      <c r="SMJ10" s="14"/>
      <c r="SMK10" s="14"/>
      <c r="SML10" s="14"/>
      <c r="SMM10" s="14"/>
      <c r="SMN10" s="14"/>
      <c r="SMO10" s="14"/>
      <c r="SMP10" s="14"/>
      <c r="SMQ10" s="14"/>
      <c r="SMR10" s="14"/>
      <c r="SMS10" s="14"/>
      <c r="SMT10" s="14"/>
      <c r="SMU10" s="14"/>
      <c r="SMV10" s="14"/>
      <c r="SMW10" s="14"/>
      <c r="SMX10" s="14"/>
      <c r="SMY10" s="14"/>
      <c r="SMZ10" s="14"/>
      <c r="SNA10" s="14"/>
      <c r="SNB10" s="14"/>
      <c r="SNC10" s="14"/>
      <c r="SND10" s="14"/>
      <c r="SNE10" s="14"/>
      <c r="SNF10" s="14"/>
      <c r="SNG10" s="14"/>
      <c r="SNH10" s="14"/>
      <c r="SNI10" s="14"/>
      <c r="SNJ10" s="14"/>
      <c r="SNK10" s="14"/>
      <c r="SNL10" s="14"/>
      <c r="SNM10" s="14"/>
      <c r="SNN10" s="14"/>
      <c r="SNO10" s="14"/>
      <c r="SNP10" s="14"/>
      <c r="SNQ10" s="14"/>
      <c r="SNR10" s="14"/>
      <c r="SNS10" s="14"/>
      <c r="SNT10" s="14"/>
      <c r="SNU10" s="14"/>
      <c r="SNV10" s="14"/>
      <c r="SNW10" s="14"/>
      <c r="SNX10" s="14"/>
      <c r="SNY10" s="14"/>
      <c r="SNZ10" s="14"/>
      <c r="SOA10" s="14"/>
      <c r="SOB10" s="14"/>
      <c r="SOC10" s="14"/>
      <c r="SOD10" s="14"/>
      <c r="SOE10" s="14"/>
      <c r="SOF10" s="14"/>
      <c r="SOG10" s="14"/>
      <c r="SOH10" s="14"/>
      <c r="SOI10" s="14"/>
      <c r="SOJ10" s="14"/>
      <c r="SOK10" s="14"/>
      <c r="SOL10" s="14"/>
      <c r="SOM10" s="14"/>
      <c r="SON10" s="14"/>
      <c r="SOO10" s="14"/>
      <c r="SOP10" s="14"/>
      <c r="SOQ10" s="14"/>
      <c r="SOR10" s="14"/>
      <c r="SOS10" s="14"/>
      <c r="SOT10" s="14"/>
      <c r="SOU10" s="14"/>
      <c r="SOV10" s="14"/>
      <c r="SOW10" s="14"/>
      <c r="SOX10" s="14"/>
      <c r="SOY10" s="14"/>
      <c r="SOZ10" s="14"/>
      <c r="SPA10" s="14"/>
      <c r="SPB10" s="14"/>
      <c r="SPC10" s="14"/>
      <c r="SPD10" s="14"/>
      <c r="SPE10" s="14"/>
      <c r="SPF10" s="14"/>
      <c r="SPG10" s="14"/>
      <c r="SPH10" s="14"/>
      <c r="SPI10" s="14"/>
      <c r="SPJ10" s="14"/>
      <c r="SPK10" s="14"/>
      <c r="SPL10" s="14"/>
      <c r="SPM10" s="14"/>
      <c r="SPN10" s="14"/>
      <c r="SPO10" s="14"/>
      <c r="SPP10" s="14"/>
      <c r="SPQ10" s="14"/>
      <c r="SPR10" s="14"/>
      <c r="SPS10" s="14"/>
      <c r="SPT10" s="14"/>
      <c r="SPU10" s="14"/>
      <c r="SPV10" s="14"/>
      <c r="SPW10" s="14"/>
      <c r="SPX10" s="14"/>
      <c r="SPY10" s="14"/>
      <c r="SPZ10" s="14"/>
      <c r="SQA10" s="14"/>
      <c r="SQB10" s="14"/>
      <c r="SQC10" s="14"/>
      <c r="SQD10" s="14"/>
      <c r="SQE10" s="14"/>
      <c r="SQF10" s="14"/>
      <c r="SQG10" s="14"/>
      <c r="SQH10" s="14"/>
      <c r="SQI10" s="14"/>
      <c r="SQJ10" s="14"/>
      <c r="SQK10" s="14"/>
      <c r="SQL10" s="14"/>
      <c r="SQM10" s="14"/>
      <c r="SQN10" s="14"/>
      <c r="SQO10" s="14"/>
      <c r="SQP10" s="14"/>
      <c r="SQQ10" s="14"/>
      <c r="SQR10" s="14"/>
      <c r="SQS10" s="14"/>
      <c r="SQT10" s="14"/>
      <c r="SQU10" s="14"/>
      <c r="SQV10" s="14"/>
      <c r="SQW10" s="14"/>
      <c r="SQX10" s="14"/>
      <c r="SQY10" s="14"/>
      <c r="SQZ10" s="14"/>
      <c r="SRA10" s="14"/>
      <c r="SRB10" s="14"/>
      <c r="SRC10" s="14"/>
      <c r="SRD10" s="14"/>
      <c r="SRE10" s="14"/>
      <c r="SRF10" s="14"/>
      <c r="SRG10" s="14"/>
      <c r="SRH10" s="14"/>
      <c r="SRI10" s="14"/>
      <c r="SRJ10" s="14"/>
      <c r="SRK10" s="14"/>
      <c r="SRL10" s="14"/>
      <c r="SRM10" s="14"/>
      <c r="SRN10" s="14"/>
      <c r="SRO10" s="14"/>
      <c r="SRP10" s="14"/>
      <c r="SRQ10" s="14"/>
      <c r="SRR10" s="14"/>
      <c r="SRS10" s="14"/>
      <c r="SRT10" s="14"/>
      <c r="SRU10" s="14"/>
      <c r="SRV10" s="14"/>
      <c r="SRW10" s="14"/>
      <c r="SRX10" s="14"/>
      <c r="SRY10" s="14"/>
      <c r="SRZ10" s="14"/>
      <c r="SSA10" s="14"/>
      <c r="SSB10" s="14"/>
      <c r="SSC10" s="14"/>
      <c r="SSD10" s="14"/>
      <c r="SSE10" s="14"/>
      <c r="SSF10" s="14"/>
      <c r="SSG10" s="14"/>
      <c r="SSH10" s="14"/>
      <c r="SSI10" s="14"/>
      <c r="SSJ10" s="14"/>
      <c r="SSK10" s="14"/>
      <c r="SSL10" s="14"/>
      <c r="SSM10" s="14"/>
      <c r="SSN10" s="14"/>
      <c r="SSO10" s="14"/>
      <c r="SSP10" s="14"/>
      <c r="SSQ10" s="14"/>
      <c r="SSR10" s="14"/>
      <c r="SSS10" s="14"/>
      <c r="SST10" s="14"/>
      <c r="SSU10" s="14"/>
      <c r="SSV10" s="14"/>
      <c r="SSW10" s="14"/>
      <c r="SSX10" s="14"/>
      <c r="SSY10" s="14"/>
      <c r="SSZ10" s="14"/>
      <c r="STA10" s="14"/>
      <c r="STB10" s="14"/>
      <c r="STC10" s="14"/>
      <c r="STD10" s="14"/>
      <c r="STE10" s="14"/>
      <c r="STF10" s="14"/>
      <c r="STG10" s="14"/>
      <c r="STH10" s="14"/>
      <c r="STI10" s="14"/>
      <c r="STJ10" s="14"/>
      <c r="STK10" s="14"/>
      <c r="STL10" s="14"/>
      <c r="STM10" s="14"/>
      <c r="STN10" s="14"/>
      <c r="STO10" s="14"/>
      <c r="STP10" s="14"/>
      <c r="STQ10" s="14"/>
      <c r="STR10" s="14"/>
      <c r="STS10" s="14"/>
      <c r="STT10" s="14"/>
      <c r="STU10" s="14"/>
      <c r="STV10" s="14"/>
      <c r="STW10" s="14"/>
      <c r="STX10" s="14"/>
      <c r="STY10" s="14"/>
      <c r="STZ10" s="14"/>
      <c r="SUA10" s="14"/>
      <c r="SUB10" s="14"/>
      <c r="SUC10" s="14"/>
      <c r="SUD10" s="14"/>
      <c r="SUE10" s="14"/>
      <c r="SUF10" s="14"/>
      <c r="SUG10" s="14"/>
      <c r="SUH10" s="14"/>
      <c r="SUI10" s="14"/>
      <c r="SUJ10" s="14"/>
      <c r="SUK10" s="14"/>
      <c r="SUL10" s="14"/>
      <c r="SUM10" s="14"/>
      <c r="SUN10" s="14"/>
      <c r="SUO10" s="14"/>
      <c r="SUP10" s="14"/>
      <c r="SUQ10" s="14"/>
      <c r="SUR10" s="14"/>
      <c r="SUS10" s="14"/>
      <c r="SUT10" s="14"/>
      <c r="SUU10" s="14"/>
      <c r="SUV10" s="14"/>
      <c r="SUW10" s="14"/>
      <c r="SUX10" s="14"/>
      <c r="SUY10" s="14"/>
      <c r="SUZ10" s="14"/>
      <c r="SVA10" s="14"/>
      <c r="SVB10" s="14"/>
      <c r="SVC10" s="14"/>
      <c r="SVD10" s="14"/>
      <c r="SVE10" s="14"/>
      <c r="SVF10" s="14"/>
      <c r="SVG10" s="14"/>
      <c r="SVH10" s="14"/>
      <c r="SVI10" s="14"/>
      <c r="SVJ10" s="14"/>
      <c r="SVK10" s="14"/>
      <c r="SVL10" s="14"/>
      <c r="SVM10" s="14"/>
      <c r="SVN10" s="14"/>
      <c r="SVO10" s="14"/>
      <c r="SVP10" s="14"/>
      <c r="SVQ10" s="14"/>
      <c r="SVR10" s="14"/>
      <c r="SVS10" s="14"/>
      <c r="SVT10" s="14"/>
      <c r="SVU10" s="14"/>
      <c r="SVV10" s="14"/>
      <c r="SVW10" s="14"/>
      <c r="SVX10" s="14"/>
      <c r="SVY10" s="14"/>
      <c r="SVZ10" s="14"/>
      <c r="SWA10" s="14"/>
      <c r="SWB10" s="14"/>
      <c r="SWC10" s="14"/>
      <c r="SWD10" s="14"/>
      <c r="SWE10" s="14"/>
      <c r="SWF10" s="14"/>
      <c r="SWG10" s="14"/>
      <c r="SWH10" s="14"/>
      <c r="SWI10" s="14"/>
      <c r="SWJ10" s="14"/>
      <c r="SWK10" s="14"/>
      <c r="SWL10" s="14"/>
      <c r="SWM10" s="14"/>
      <c r="SWN10" s="14"/>
      <c r="SWO10" s="14"/>
      <c r="SWP10" s="14"/>
      <c r="SWQ10" s="14"/>
      <c r="SWR10" s="14"/>
      <c r="SWS10" s="14"/>
      <c r="SWT10" s="14"/>
      <c r="SWU10" s="14"/>
      <c r="SWV10" s="14"/>
      <c r="SWW10" s="14"/>
      <c r="SWX10" s="14"/>
      <c r="SWY10" s="14"/>
      <c r="SWZ10" s="14"/>
      <c r="SXA10" s="14"/>
      <c r="SXB10" s="14"/>
      <c r="SXC10" s="14"/>
      <c r="SXD10" s="14"/>
      <c r="SXE10" s="14"/>
      <c r="SXF10" s="14"/>
      <c r="SXG10" s="14"/>
      <c r="SXH10" s="14"/>
      <c r="SXI10" s="14"/>
      <c r="SXJ10" s="14"/>
      <c r="SXK10" s="14"/>
      <c r="SXL10" s="14"/>
      <c r="SXM10" s="14"/>
      <c r="SXN10" s="14"/>
      <c r="SXO10" s="14"/>
      <c r="SXP10" s="14"/>
      <c r="SXQ10" s="14"/>
      <c r="SXR10" s="14"/>
      <c r="SXS10" s="14"/>
      <c r="SXT10" s="14"/>
      <c r="SXU10" s="14"/>
      <c r="SXV10" s="14"/>
      <c r="SXW10" s="14"/>
      <c r="SXX10" s="14"/>
      <c r="SXY10" s="14"/>
      <c r="SXZ10" s="14"/>
      <c r="SYA10" s="14"/>
      <c r="SYB10" s="14"/>
      <c r="SYC10" s="14"/>
      <c r="SYD10" s="14"/>
      <c r="SYE10" s="14"/>
      <c r="SYF10" s="14"/>
      <c r="SYG10" s="14"/>
      <c r="SYH10" s="14"/>
      <c r="SYI10" s="14"/>
      <c r="SYJ10" s="14"/>
      <c r="SYK10" s="14"/>
      <c r="SYL10" s="14"/>
      <c r="SYM10" s="14"/>
      <c r="SYN10" s="14"/>
      <c r="SYO10" s="14"/>
      <c r="SYP10" s="14"/>
      <c r="SYQ10" s="14"/>
      <c r="SYR10" s="14"/>
      <c r="SYS10" s="14"/>
      <c r="SYT10" s="14"/>
      <c r="SYU10" s="14"/>
      <c r="SYV10" s="14"/>
      <c r="SYW10" s="14"/>
      <c r="SYX10" s="14"/>
      <c r="SYY10" s="14"/>
      <c r="SYZ10" s="14"/>
      <c r="SZA10" s="14"/>
      <c r="SZB10" s="14"/>
      <c r="SZC10" s="14"/>
      <c r="SZD10" s="14"/>
      <c r="SZE10" s="14"/>
      <c r="SZF10" s="14"/>
      <c r="SZG10" s="14"/>
      <c r="SZH10" s="14"/>
      <c r="SZI10" s="14"/>
      <c r="SZJ10" s="14"/>
      <c r="SZK10" s="14"/>
      <c r="SZL10" s="14"/>
      <c r="SZM10" s="14"/>
      <c r="SZN10" s="14"/>
      <c r="SZO10" s="14"/>
      <c r="SZP10" s="14"/>
      <c r="SZQ10" s="14"/>
      <c r="SZR10" s="14"/>
      <c r="SZS10" s="14"/>
      <c r="SZT10" s="14"/>
      <c r="SZU10" s="14"/>
      <c r="SZV10" s="14"/>
      <c r="SZW10" s="14"/>
      <c r="SZX10" s="14"/>
      <c r="SZY10" s="14"/>
      <c r="SZZ10" s="14"/>
      <c r="TAA10" s="14"/>
      <c r="TAB10" s="14"/>
      <c r="TAC10" s="14"/>
      <c r="TAD10" s="14"/>
      <c r="TAE10" s="14"/>
      <c r="TAF10" s="14"/>
      <c r="TAG10" s="14"/>
      <c r="TAH10" s="14"/>
      <c r="TAI10" s="14"/>
      <c r="TAJ10" s="14"/>
      <c r="TAK10" s="14"/>
      <c r="TAL10" s="14"/>
      <c r="TAM10" s="14"/>
      <c r="TAN10" s="14"/>
      <c r="TAO10" s="14"/>
      <c r="TAP10" s="14"/>
      <c r="TAQ10" s="14"/>
      <c r="TAR10" s="14"/>
      <c r="TAS10" s="14"/>
      <c r="TAT10" s="14"/>
      <c r="TAU10" s="14"/>
      <c r="TAV10" s="14"/>
      <c r="TAW10" s="14"/>
      <c r="TAX10" s="14"/>
      <c r="TAY10" s="14"/>
      <c r="TAZ10" s="14"/>
      <c r="TBA10" s="14"/>
      <c r="TBB10" s="14"/>
      <c r="TBC10" s="14"/>
      <c r="TBD10" s="14"/>
      <c r="TBE10" s="14"/>
      <c r="TBF10" s="14"/>
      <c r="TBG10" s="14"/>
      <c r="TBH10" s="14"/>
      <c r="TBI10" s="14"/>
      <c r="TBJ10" s="14"/>
      <c r="TBK10" s="14"/>
      <c r="TBL10" s="14"/>
      <c r="TBM10" s="14"/>
      <c r="TBN10" s="14"/>
      <c r="TBO10" s="14"/>
      <c r="TBP10" s="14"/>
      <c r="TBQ10" s="14"/>
      <c r="TBR10" s="14"/>
      <c r="TBS10" s="14"/>
      <c r="TBT10" s="14"/>
      <c r="TBU10" s="14"/>
      <c r="TBV10" s="14"/>
      <c r="TBW10" s="14"/>
      <c r="TBX10" s="14"/>
      <c r="TBY10" s="14"/>
      <c r="TBZ10" s="14"/>
      <c r="TCA10" s="14"/>
      <c r="TCB10" s="14"/>
      <c r="TCC10" s="14"/>
      <c r="TCD10" s="14"/>
      <c r="TCE10" s="14"/>
      <c r="TCF10" s="14"/>
      <c r="TCG10" s="14"/>
      <c r="TCH10" s="14"/>
      <c r="TCI10" s="14"/>
      <c r="TCJ10" s="14"/>
      <c r="TCK10" s="14"/>
      <c r="TCL10" s="14"/>
      <c r="TCM10" s="14"/>
      <c r="TCN10" s="14"/>
      <c r="TCO10" s="14"/>
      <c r="TCP10" s="14"/>
      <c r="TCQ10" s="14"/>
      <c r="TCR10" s="14"/>
      <c r="TCS10" s="14"/>
      <c r="TCT10" s="14"/>
      <c r="TCU10" s="14"/>
      <c r="TCV10" s="14"/>
      <c r="TCW10" s="14"/>
      <c r="TCX10" s="14"/>
      <c r="TCY10" s="14"/>
      <c r="TCZ10" s="14"/>
      <c r="TDA10" s="14"/>
      <c r="TDB10" s="14"/>
      <c r="TDC10" s="14"/>
      <c r="TDD10" s="14"/>
      <c r="TDE10" s="14"/>
      <c r="TDF10" s="14"/>
      <c r="TDG10" s="14"/>
      <c r="TDH10" s="14"/>
      <c r="TDI10" s="14"/>
      <c r="TDJ10" s="14"/>
      <c r="TDK10" s="14"/>
      <c r="TDL10" s="14"/>
      <c r="TDM10" s="14"/>
      <c r="TDN10" s="14"/>
      <c r="TDO10" s="14"/>
      <c r="TDP10" s="14"/>
      <c r="TDQ10" s="14"/>
      <c r="TDR10" s="14"/>
      <c r="TDS10" s="14"/>
      <c r="TDT10" s="14"/>
      <c r="TDU10" s="14"/>
      <c r="TDV10" s="14"/>
      <c r="TDW10" s="14"/>
      <c r="TDX10" s="14"/>
      <c r="TDY10" s="14"/>
      <c r="TDZ10" s="14"/>
      <c r="TEA10" s="14"/>
      <c r="TEB10" s="14"/>
      <c r="TEC10" s="14"/>
      <c r="TED10" s="14"/>
      <c r="TEE10" s="14"/>
      <c r="TEF10" s="14"/>
      <c r="TEG10" s="14"/>
      <c r="TEH10" s="14"/>
      <c r="TEI10" s="14"/>
      <c r="TEJ10" s="14"/>
      <c r="TEK10" s="14"/>
      <c r="TEL10" s="14"/>
      <c r="TEM10" s="14"/>
      <c r="TEN10" s="14"/>
      <c r="TEO10" s="14"/>
      <c r="TEP10" s="14"/>
      <c r="TEQ10" s="14"/>
      <c r="TER10" s="14"/>
      <c r="TES10" s="14"/>
      <c r="TET10" s="14"/>
      <c r="TEU10" s="14"/>
      <c r="TEV10" s="14"/>
      <c r="TEW10" s="14"/>
      <c r="TEX10" s="14"/>
      <c r="TEY10" s="14"/>
      <c r="TEZ10" s="14"/>
      <c r="TFA10" s="14"/>
      <c r="TFB10" s="14"/>
      <c r="TFC10" s="14"/>
      <c r="TFD10" s="14"/>
      <c r="TFE10" s="14"/>
      <c r="TFF10" s="14"/>
      <c r="TFG10" s="14"/>
      <c r="TFH10" s="14"/>
      <c r="TFI10" s="14"/>
      <c r="TFJ10" s="14"/>
      <c r="TFK10" s="14"/>
      <c r="TFL10" s="14"/>
      <c r="TFM10" s="14"/>
      <c r="TFN10" s="14"/>
      <c r="TFO10" s="14"/>
      <c r="TFP10" s="14"/>
      <c r="TFQ10" s="14"/>
      <c r="TFR10" s="14"/>
      <c r="TFS10" s="14"/>
      <c r="TFT10" s="14"/>
      <c r="TFU10" s="14"/>
      <c r="TFV10" s="14"/>
      <c r="TFW10" s="14"/>
      <c r="TFX10" s="14"/>
      <c r="TFY10" s="14"/>
      <c r="TFZ10" s="14"/>
      <c r="TGA10" s="14"/>
      <c r="TGB10" s="14"/>
      <c r="TGC10" s="14"/>
      <c r="TGD10" s="14"/>
      <c r="TGE10" s="14"/>
      <c r="TGF10" s="14"/>
      <c r="TGG10" s="14"/>
      <c r="TGH10" s="14"/>
      <c r="TGI10" s="14"/>
      <c r="TGJ10" s="14"/>
      <c r="TGK10" s="14"/>
      <c r="TGL10" s="14"/>
      <c r="TGM10" s="14"/>
      <c r="TGN10" s="14"/>
      <c r="TGO10" s="14"/>
      <c r="TGP10" s="14"/>
      <c r="TGQ10" s="14"/>
      <c r="TGR10" s="14"/>
      <c r="TGS10" s="14"/>
      <c r="TGT10" s="14"/>
      <c r="TGU10" s="14"/>
      <c r="TGV10" s="14"/>
      <c r="TGW10" s="14"/>
      <c r="TGX10" s="14"/>
      <c r="TGY10" s="14"/>
      <c r="TGZ10" s="14"/>
      <c r="THA10" s="14"/>
      <c r="THB10" s="14"/>
      <c r="THC10" s="14"/>
      <c r="THD10" s="14"/>
      <c r="THE10" s="14"/>
      <c r="THF10" s="14"/>
      <c r="THG10" s="14"/>
      <c r="THH10" s="14"/>
      <c r="THI10" s="14"/>
      <c r="THJ10" s="14"/>
      <c r="THK10" s="14"/>
      <c r="THL10" s="14"/>
      <c r="THM10" s="14"/>
      <c r="THN10" s="14"/>
      <c r="THO10" s="14"/>
      <c r="THP10" s="14"/>
      <c r="THQ10" s="14"/>
      <c r="THR10" s="14"/>
      <c r="THS10" s="14"/>
      <c r="THT10" s="14"/>
      <c r="THU10" s="14"/>
      <c r="THV10" s="14"/>
      <c r="THW10" s="14"/>
      <c r="THX10" s="14"/>
      <c r="THY10" s="14"/>
      <c r="THZ10" s="14"/>
      <c r="TIA10" s="14"/>
      <c r="TIB10" s="14"/>
      <c r="TIC10" s="14"/>
      <c r="TID10" s="14"/>
      <c r="TIE10" s="14"/>
      <c r="TIF10" s="14"/>
      <c r="TIG10" s="14"/>
      <c r="TIH10" s="14"/>
      <c r="TII10" s="14"/>
      <c r="TIJ10" s="14"/>
      <c r="TIK10" s="14"/>
      <c r="TIL10" s="14"/>
      <c r="TIM10" s="14"/>
      <c r="TIN10" s="14"/>
      <c r="TIO10" s="14"/>
      <c r="TIP10" s="14"/>
      <c r="TIQ10" s="14"/>
      <c r="TIR10" s="14"/>
      <c r="TIS10" s="14"/>
      <c r="TIT10" s="14"/>
      <c r="TIU10" s="14"/>
      <c r="TIV10" s="14"/>
      <c r="TIW10" s="14"/>
      <c r="TIX10" s="14"/>
      <c r="TIY10" s="14"/>
      <c r="TIZ10" s="14"/>
      <c r="TJA10" s="14"/>
      <c r="TJB10" s="14"/>
      <c r="TJC10" s="14"/>
      <c r="TJD10" s="14"/>
      <c r="TJE10" s="14"/>
      <c r="TJF10" s="14"/>
      <c r="TJG10" s="14"/>
      <c r="TJH10" s="14"/>
      <c r="TJI10" s="14"/>
      <c r="TJJ10" s="14"/>
      <c r="TJK10" s="14"/>
      <c r="TJL10" s="14"/>
      <c r="TJM10" s="14"/>
      <c r="TJN10" s="14"/>
      <c r="TJO10" s="14"/>
      <c r="TJP10" s="14"/>
      <c r="TJQ10" s="14"/>
      <c r="TJR10" s="14"/>
      <c r="TJS10" s="14"/>
      <c r="TJT10" s="14"/>
      <c r="TJU10" s="14"/>
      <c r="TJV10" s="14"/>
      <c r="TJW10" s="14"/>
      <c r="TJX10" s="14"/>
      <c r="TJY10" s="14"/>
      <c r="TJZ10" s="14"/>
      <c r="TKA10" s="14"/>
      <c r="TKB10" s="14"/>
      <c r="TKC10" s="14"/>
      <c r="TKD10" s="14"/>
      <c r="TKE10" s="14"/>
      <c r="TKF10" s="14"/>
      <c r="TKG10" s="14"/>
      <c r="TKH10" s="14"/>
      <c r="TKI10" s="14"/>
      <c r="TKJ10" s="14"/>
      <c r="TKK10" s="14"/>
      <c r="TKL10" s="14"/>
      <c r="TKM10" s="14"/>
      <c r="TKN10" s="14"/>
      <c r="TKO10" s="14"/>
      <c r="TKP10" s="14"/>
      <c r="TKQ10" s="14"/>
      <c r="TKR10" s="14"/>
      <c r="TKS10" s="14"/>
      <c r="TKT10" s="14"/>
      <c r="TKU10" s="14"/>
      <c r="TKV10" s="14"/>
      <c r="TKW10" s="14"/>
      <c r="TKX10" s="14"/>
      <c r="TKY10" s="14"/>
      <c r="TKZ10" s="14"/>
      <c r="TLA10" s="14"/>
      <c r="TLB10" s="14"/>
      <c r="TLC10" s="14"/>
      <c r="TLD10" s="14"/>
      <c r="TLE10" s="14"/>
      <c r="TLF10" s="14"/>
      <c r="TLG10" s="14"/>
      <c r="TLH10" s="14"/>
      <c r="TLI10" s="14"/>
      <c r="TLJ10" s="14"/>
      <c r="TLK10" s="14"/>
      <c r="TLL10" s="14"/>
      <c r="TLM10" s="14"/>
      <c r="TLN10" s="14"/>
      <c r="TLO10" s="14"/>
      <c r="TLP10" s="14"/>
      <c r="TLQ10" s="14"/>
      <c r="TLR10" s="14"/>
      <c r="TLS10" s="14"/>
      <c r="TLT10" s="14"/>
      <c r="TLU10" s="14"/>
      <c r="TLV10" s="14"/>
      <c r="TLW10" s="14"/>
      <c r="TLX10" s="14"/>
      <c r="TLY10" s="14"/>
      <c r="TLZ10" s="14"/>
      <c r="TMA10" s="14"/>
      <c r="TMB10" s="14"/>
      <c r="TMC10" s="14"/>
      <c r="TMD10" s="14"/>
      <c r="TME10" s="14"/>
      <c r="TMF10" s="14"/>
      <c r="TMG10" s="14"/>
      <c r="TMH10" s="14"/>
      <c r="TMI10" s="14"/>
      <c r="TMJ10" s="14"/>
      <c r="TMK10" s="14"/>
      <c r="TML10" s="14"/>
      <c r="TMM10" s="14"/>
      <c r="TMN10" s="14"/>
      <c r="TMO10" s="14"/>
      <c r="TMP10" s="14"/>
      <c r="TMQ10" s="14"/>
      <c r="TMR10" s="14"/>
      <c r="TMS10" s="14"/>
      <c r="TMT10" s="14"/>
      <c r="TMU10" s="14"/>
      <c r="TMV10" s="14"/>
      <c r="TMW10" s="14"/>
      <c r="TMX10" s="14"/>
      <c r="TMY10" s="14"/>
      <c r="TMZ10" s="14"/>
      <c r="TNA10" s="14"/>
      <c r="TNB10" s="14"/>
      <c r="TNC10" s="14"/>
      <c r="TND10" s="14"/>
      <c r="TNE10" s="14"/>
      <c r="TNF10" s="14"/>
      <c r="TNG10" s="14"/>
      <c r="TNH10" s="14"/>
      <c r="TNI10" s="14"/>
      <c r="TNJ10" s="14"/>
      <c r="TNK10" s="14"/>
      <c r="TNL10" s="14"/>
      <c r="TNM10" s="14"/>
      <c r="TNN10" s="14"/>
      <c r="TNO10" s="14"/>
      <c r="TNP10" s="14"/>
      <c r="TNQ10" s="14"/>
      <c r="TNR10" s="14"/>
      <c r="TNS10" s="14"/>
      <c r="TNT10" s="14"/>
      <c r="TNU10" s="14"/>
      <c r="TNV10" s="14"/>
      <c r="TNW10" s="14"/>
      <c r="TNX10" s="14"/>
      <c r="TNY10" s="14"/>
      <c r="TNZ10" s="14"/>
      <c r="TOA10" s="14"/>
      <c r="TOB10" s="14"/>
      <c r="TOC10" s="14"/>
      <c r="TOD10" s="14"/>
      <c r="TOE10" s="14"/>
      <c r="TOF10" s="14"/>
      <c r="TOG10" s="14"/>
      <c r="TOH10" s="14"/>
      <c r="TOI10" s="14"/>
      <c r="TOJ10" s="14"/>
      <c r="TOK10" s="14"/>
      <c r="TOL10" s="14"/>
      <c r="TOM10" s="14"/>
      <c r="TON10" s="14"/>
      <c r="TOO10" s="14"/>
      <c r="TOP10" s="14"/>
      <c r="TOQ10" s="14"/>
      <c r="TOR10" s="14"/>
      <c r="TOS10" s="14"/>
      <c r="TOT10" s="14"/>
      <c r="TOU10" s="14"/>
      <c r="TOV10" s="14"/>
      <c r="TOW10" s="14"/>
      <c r="TOX10" s="14"/>
      <c r="TOY10" s="14"/>
      <c r="TOZ10" s="14"/>
      <c r="TPA10" s="14"/>
      <c r="TPB10" s="14"/>
      <c r="TPC10" s="14"/>
      <c r="TPD10" s="14"/>
      <c r="TPE10" s="14"/>
      <c r="TPF10" s="14"/>
      <c r="TPG10" s="14"/>
      <c r="TPH10" s="14"/>
      <c r="TPI10" s="14"/>
      <c r="TPJ10" s="14"/>
      <c r="TPK10" s="14"/>
      <c r="TPL10" s="14"/>
      <c r="TPM10" s="14"/>
      <c r="TPN10" s="14"/>
      <c r="TPO10" s="14"/>
      <c r="TPP10" s="14"/>
      <c r="TPQ10" s="14"/>
      <c r="TPR10" s="14"/>
      <c r="TPS10" s="14"/>
      <c r="TPT10" s="14"/>
      <c r="TPU10" s="14"/>
      <c r="TPV10" s="14"/>
      <c r="TPW10" s="14"/>
      <c r="TPX10" s="14"/>
      <c r="TPY10" s="14"/>
      <c r="TPZ10" s="14"/>
      <c r="TQA10" s="14"/>
      <c r="TQB10" s="14"/>
      <c r="TQC10" s="14"/>
      <c r="TQD10" s="14"/>
      <c r="TQE10" s="14"/>
      <c r="TQF10" s="14"/>
      <c r="TQG10" s="14"/>
      <c r="TQH10" s="14"/>
      <c r="TQI10" s="14"/>
      <c r="TQJ10" s="14"/>
      <c r="TQK10" s="14"/>
      <c r="TQL10" s="14"/>
      <c r="TQM10" s="14"/>
      <c r="TQN10" s="14"/>
      <c r="TQO10" s="14"/>
      <c r="TQP10" s="14"/>
      <c r="TQQ10" s="14"/>
      <c r="TQR10" s="14"/>
      <c r="TQS10" s="14"/>
      <c r="TQT10" s="14"/>
      <c r="TQU10" s="14"/>
      <c r="TQV10" s="14"/>
      <c r="TQW10" s="14"/>
      <c r="TQX10" s="14"/>
      <c r="TQY10" s="14"/>
      <c r="TQZ10" s="14"/>
      <c r="TRA10" s="14"/>
      <c r="TRB10" s="14"/>
      <c r="TRC10" s="14"/>
      <c r="TRD10" s="14"/>
      <c r="TRE10" s="14"/>
      <c r="TRF10" s="14"/>
      <c r="TRG10" s="14"/>
      <c r="TRH10" s="14"/>
      <c r="TRI10" s="14"/>
      <c r="TRJ10" s="14"/>
      <c r="TRK10" s="14"/>
      <c r="TRL10" s="14"/>
      <c r="TRM10" s="14"/>
      <c r="TRN10" s="14"/>
      <c r="TRO10" s="14"/>
      <c r="TRP10" s="14"/>
      <c r="TRQ10" s="14"/>
      <c r="TRR10" s="14"/>
      <c r="TRS10" s="14"/>
      <c r="TRT10" s="14"/>
      <c r="TRU10" s="14"/>
      <c r="TRV10" s="14"/>
      <c r="TRW10" s="14"/>
      <c r="TRX10" s="14"/>
      <c r="TRY10" s="14"/>
      <c r="TRZ10" s="14"/>
      <c r="TSA10" s="14"/>
      <c r="TSB10" s="14"/>
      <c r="TSC10" s="14"/>
      <c r="TSD10" s="14"/>
      <c r="TSE10" s="14"/>
      <c r="TSF10" s="14"/>
      <c r="TSG10" s="14"/>
      <c r="TSH10" s="14"/>
      <c r="TSI10" s="14"/>
      <c r="TSJ10" s="14"/>
      <c r="TSK10" s="14"/>
      <c r="TSL10" s="14"/>
      <c r="TSM10" s="14"/>
      <c r="TSN10" s="14"/>
      <c r="TSO10" s="14"/>
      <c r="TSP10" s="14"/>
      <c r="TSQ10" s="14"/>
      <c r="TSR10" s="14"/>
      <c r="TSS10" s="14"/>
      <c r="TST10" s="14"/>
      <c r="TSU10" s="14"/>
      <c r="TSV10" s="14"/>
      <c r="TSW10" s="14"/>
      <c r="TSX10" s="14"/>
      <c r="TSY10" s="14"/>
      <c r="TSZ10" s="14"/>
      <c r="TTA10" s="14"/>
      <c r="TTB10" s="14"/>
      <c r="TTC10" s="14"/>
      <c r="TTD10" s="14"/>
      <c r="TTE10" s="14"/>
      <c r="TTF10" s="14"/>
      <c r="TTG10" s="14"/>
      <c r="TTH10" s="14"/>
      <c r="TTI10" s="14"/>
      <c r="TTJ10" s="14"/>
      <c r="TTK10" s="14"/>
      <c r="TTL10" s="14"/>
      <c r="TTM10" s="14"/>
      <c r="TTN10" s="14"/>
      <c r="TTO10" s="14"/>
      <c r="TTP10" s="14"/>
      <c r="TTQ10" s="14"/>
      <c r="TTR10" s="14"/>
      <c r="TTS10" s="14"/>
      <c r="TTT10" s="14"/>
      <c r="TTU10" s="14"/>
      <c r="TTV10" s="14"/>
      <c r="TTW10" s="14"/>
      <c r="TTX10" s="14"/>
      <c r="TTY10" s="14"/>
      <c r="TTZ10" s="14"/>
      <c r="TUA10" s="14"/>
      <c r="TUB10" s="14"/>
      <c r="TUC10" s="14"/>
      <c r="TUD10" s="14"/>
      <c r="TUE10" s="14"/>
      <c r="TUF10" s="14"/>
      <c r="TUG10" s="14"/>
      <c r="TUH10" s="14"/>
      <c r="TUI10" s="14"/>
      <c r="TUJ10" s="14"/>
      <c r="TUK10" s="14"/>
      <c r="TUL10" s="14"/>
      <c r="TUM10" s="14"/>
      <c r="TUN10" s="14"/>
      <c r="TUO10" s="14"/>
      <c r="TUP10" s="14"/>
      <c r="TUQ10" s="14"/>
      <c r="TUR10" s="14"/>
      <c r="TUS10" s="14"/>
      <c r="TUT10" s="14"/>
      <c r="TUU10" s="14"/>
      <c r="TUV10" s="14"/>
      <c r="TUW10" s="14"/>
      <c r="TUX10" s="14"/>
      <c r="TUY10" s="14"/>
      <c r="TUZ10" s="14"/>
      <c r="TVA10" s="14"/>
      <c r="TVB10" s="14"/>
      <c r="TVC10" s="14"/>
      <c r="TVD10" s="14"/>
      <c r="TVE10" s="14"/>
      <c r="TVF10" s="14"/>
      <c r="TVG10" s="14"/>
      <c r="TVH10" s="14"/>
      <c r="TVI10" s="14"/>
      <c r="TVJ10" s="14"/>
      <c r="TVK10" s="14"/>
      <c r="TVL10" s="14"/>
      <c r="TVM10" s="14"/>
      <c r="TVN10" s="14"/>
      <c r="TVO10" s="14"/>
      <c r="TVP10" s="14"/>
      <c r="TVQ10" s="14"/>
      <c r="TVR10" s="14"/>
      <c r="TVS10" s="14"/>
      <c r="TVT10" s="14"/>
      <c r="TVU10" s="14"/>
      <c r="TVV10" s="14"/>
      <c r="TVW10" s="14"/>
      <c r="TVX10" s="14"/>
      <c r="TVY10" s="14"/>
      <c r="TVZ10" s="14"/>
      <c r="TWA10" s="14"/>
      <c r="TWB10" s="14"/>
      <c r="TWC10" s="14"/>
      <c r="TWD10" s="14"/>
      <c r="TWE10" s="14"/>
      <c r="TWF10" s="14"/>
      <c r="TWG10" s="14"/>
      <c r="TWH10" s="14"/>
      <c r="TWI10" s="14"/>
      <c r="TWJ10" s="14"/>
      <c r="TWK10" s="14"/>
      <c r="TWL10" s="14"/>
      <c r="TWM10" s="14"/>
      <c r="TWN10" s="14"/>
      <c r="TWO10" s="14"/>
      <c r="TWP10" s="14"/>
      <c r="TWQ10" s="14"/>
      <c r="TWR10" s="14"/>
      <c r="TWS10" s="14"/>
      <c r="TWT10" s="14"/>
      <c r="TWU10" s="14"/>
      <c r="TWV10" s="14"/>
      <c r="TWW10" s="14"/>
      <c r="TWX10" s="14"/>
      <c r="TWY10" s="14"/>
      <c r="TWZ10" s="14"/>
      <c r="TXA10" s="14"/>
      <c r="TXB10" s="14"/>
      <c r="TXC10" s="14"/>
      <c r="TXD10" s="14"/>
      <c r="TXE10" s="14"/>
      <c r="TXF10" s="14"/>
      <c r="TXG10" s="14"/>
      <c r="TXH10" s="14"/>
      <c r="TXI10" s="14"/>
      <c r="TXJ10" s="14"/>
      <c r="TXK10" s="14"/>
      <c r="TXL10" s="14"/>
      <c r="TXM10" s="14"/>
      <c r="TXN10" s="14"/>
      <c r="TXO10" s="14"/>
      <c r="TXP10" s="14"/>
      <c r="TXQ10" s="14"/>
      <c r="TXR10" s="14"/>
      <c r="TXS10" s="14"/>
      <c r="TXT10" s="14"/>
      <c r="TXU10" s="14"/>
      <c r="TXV10" s="14"/>
      <c r="TXW10" s="14"/>
      <c r="TXX10" s="14"/>
      <c r="TXY10" s="14"/>
      <c r="TXZ10" s="14"/>
      <c r="TYA10" s="14"/>
      <c r="TYB10" s="14"/>
      <c r="TYC10" s="14"/>
      <c r="TYD10" s="14"/>
      <c r="TYE10" s="14"/>
      <c r="TYF10" s="14"/>
      <c r="TYG10" s="14"/>
      <c r="TYH10" s="14"/>
      <c r="TYI10" s="14"/>
      <c r="TYJ10" s="14"/>
      <c r="TYK10" s="14"/>
      <c r="TYL10" s="14"/>
      <c r="TYM10" s="14"/>
      <c r="TYN10" s="14"/>
      <c r="TYO10" s="14"/>
      <c r="TYP10" s="14"/>
      <c r="TYQ10" s="14"/>
      <c r="TYR10" s="14"/>
      <c r="TYS10" s="14"/>
      <c r="TYT10" s="14"/>
      <c r="TYU10" s="14"/>
      <c r="TYV10" s="14"/>
      <c r="TYW10" s="14"/>
      <c r="TYX10" s="14"/>
      <c r="TYY10" s="14"/>
      <c r="TYZ10" s="14"/>
      <c r="TZA10" s="14"/>
      <c r="TZB10" s="14"/>
      <c r="TZC10" s="14"/>
      <c r="TZD10" s="14"/>
      <c r="TZE10" s="14"/>
      <c r="TZF10" s="14"/>
      <c r="TZG10" s="14"/>
      <c r="TZH10" s="14"/>
      <c r="TZI10" s="14"/>
      <c r="TZJ10" s="14"/>
      <c r="TZK10" s="14"/>
      <c r="TZL10" s="14"/>
      <c r="TZM10" s="14"/>
      <c r="TZN10" s="14"/>
      <c r="TZO10" s="14"/>
      <c r="TZP10" s="14"/>
      <c r="TZQ10" s="14"/>
      <c r="TZR10" s="14"/>
      <c r="TZS10" s="14"/>
      <c r="TZT10" s="14"/>
      <c r="TZU10" s="14"/>
      <c r="TZV10" s="14"/>
      <c r="TZW10" s="14"/>
      <c r="TZX10" s="14"/>
      <c r="TZY10" s="14"/>
      <c r="TZZ10" s="14"/>
      <c r="UAA10" s="14"/>
      <c r="UAB10" s="14"/>
      <c r="UAC10" s="14"/>
      <c r="UAD10" s="14"/>
      <c r="UAE10" s="14"/>
      <c r="UAF10" s="14"/>
      <c r="UAG10" s="14"/>
      <c r="UAH10" s="14"/>
      <c r="UAI10" s="14"/>
      <c r="UAJ10" s="14"/>
      <c r="UAK10" s="14"/>
      <c r="UAL10" s="14"/>
      <c r="UAM10" s="14"/>
      <c r="UAN10" s="14"/>
      <c r="UAO10" s="14"/>
      <c r="UAP10" s="14"/>
      <c r="UAQ10" s="14"/>
      <c r="UAR10" s="14"/>
      <c r="UAS10" s="14"/>
      <c r="UAT10" s="14"/>
      <c r="UAU10" s="14"/>
      <c r="UAV10" s="14"/>
      <c r="UAW10" s="14"/>
      <c r="UAX10" s="14"/>
      <c r="UAY10" s="14"/>
      <c r="UAZ10" s="14"/>
      <c r="UBA10" s="14"/>
      <c r="UBB10" s="14"/>
      <c r="UBC10" s="14"/>
      <c r="UBD10" s="14"/>
      <c r="UBE10" s="14"/>
      <c r="UBF10" s="14"/>
      <c r="UBG10" s="14"/>
      <c r="UBH10" s="14"/>
      <c r="UBI10" s="14"/>
      <c r="UBJ10" s="14"/>
      <c r="UBK10" s="14"/>
      <c r="UBL10" s="14"/>
      <c r="UBM10" s="14"/>
      <c r="UBN10" s="14"/>
      <c r="UBO10" s="14"/>
      <c r="UBP10" s="14"/>
      <c r="UBQ10" s="14"/>
      <c r="UBR10" s="14"/>
      <c r="UBS10" s="14"/>
      <c r="UBT10" s="14"/>
      <c r="UBU10" s="14"/>
      <c r="UBV10" s="14"/>
      <c r="UBW10" s="14"/>
      <c r="UBX10" s="14"/>
      <c r="UBY10" s="14"/>
      <c r="UBZ10" s="14"/>
      <c r="UCA10" s="14"/>
      <c r="UCB10" s="14"/>
      <c r="UCC10" s="14"/>
      <c r="UCD10" s="14"/>
      <c r="UCE10" s="14"/>
      <c r="UCF10" s="14"/>
      <c r="UCG10" s="14"/>
      <c r="UCH10" s="14"/>
      <c r="UCI10" s="14"/>
      <c r="UCJ10" s="14"/>
      <c r="UCK10" s="14"/>
      <c r="UCL10" s="14"/>
      <c r="UCM10" s="14"/>
      <c r="UCN10" s="14"/>
      <c r="UCO10" s="14"/>
      <c r="UCP10" s="14"/>
      <c r="UCQ10" s="14"/>
      <c r="UCR10" s="14"/>
      <c r="UCS10" s="14"/>
      <c r="UCT10" s="14"/>
      <c r="UCU10" s="14"/>
      <c r="UCV10" s="14"/>
      <c r="UCW10" s="14"/>
      <c r="UCX10" s="14"/>
      <c r="UCY10" s="14"/>
      <c r="UCZ10" s="14"/>
      <c r="UDA10" s="14"/>
      <c r="UDB10" s="14"/>
      <c r="UDC10" s="14"/>
      <c r="UDD10" s="14"/>
      <c r="UDE10" s="14"/>
      <c r="UDF10" s="14"/>
      <c r="UDG10" s="14"/>
      <c r="UDH10" s="14"/>
      <c r="UDI10" s="14"/>
      <c r="UDJ10" s="14"/>
      <c r="UDK10" s="14"/>
      <c r="UDL10" s="14"/>
      <c r="UDM10" s="14"/>
      <c r="UDN10" s="14"/>
      <c r="UDO10" s="14"/>
      <c r="UDP10" s="14"/>
      <c r="UDQ10" s="14"/>
      <c r="UDR10" s="14"/>
      <c r="UDS10" s="14"/>
      <c r="UDT10" s="14"/>
      <c r="UDU10" s="14"/>
      <c r="UDV10" s="14"/>
      <c r="UDW10" s="14"/>
      <c r="UDX10" s="14"/>
      <c r="UDY10" s="14"/>
      <c r="UDZ10" s="14"/>
      <c r="UEA10" s="14"/>
      <c r="UEB10" s="14"/>
      <c r="UEC10" s="14"/>
      <c r="UED10" s="14"/>
      <c r="UEE10" s="14"/>
      <c r="UEF10" s="14"/>
      <c r="UEG10" s="14"/>
      <c r="UEH10" s="14"/>
      <c r="UEI10" s="14"/>
      <c r="UEJ10" s="14"/>
      <c r="UEK10" s="14"/>
      <c r="UEL10" s="14"/>
      <c r="UEM10" s="14"/>
      <c r="UEN10" s="14"/>
      <c r="UEO10" s="14"/>
      <c r="UEP10" s="14"/>
      <c r="UEQ10" s="14"/>
      <c r="UER10" s="14"/>
      <c r="UES10" s="14"/>
      <c r="UET10" s="14"/>
      <c r="UEU10" s="14"/>
      <c r="UEV10" s="14"/>
      <c r="UEW10" s="14"/>
      <c r="UEX10" s="14"/>
      <c r="UEY10" s="14"/>
      <c r="UEZ10" s="14"/>
      <c r="UFA10" s="14"/>
      <c r="UFB10" s="14"/>
      <c r="UFC10" s="14"/>
      <c r="UFD10" s="14"/>
      <c r="UFE10" s="14"/>
      <c r="UFF10" s="14"/>
      <c r="UFG10" s="14"/>
      <c r="UFH10" s="14"/>
      <c r="UFI10" s="14"/>
      <c r="UFJ10" s="14"/>
      <c r="UFK10" s="14"/>
      <c r="UFL10" s="14"/>
      <c r="UFM10" s="14"/>
      <c r="UFN10" s="14"/>
      <c r="UFO10" s="14"/>
      <c r="UFP10" s="14"/>
      <c r="UFQ10" s="14"/>
      <c r="UFR10" s="14"/>
      <c r="UFS10" s="14"/>
      <c r="UFT10" s="14"/>
      <c r="UFU10" s="14"/>
      <c r="UFV10" s="14"/>
      <c r="UFW10" s="14"/>
      <c r="UFX10" s="14"/>
      <c r="UFY10" s="14"/>
      <c r="UFZ10" s="14"/>
      <c r="UGA10" s="14"/>
      <c r="UGB10" s="14"/>
      <c r="UGC10" s="14"/>
      <c r="UGD10" s="14"/>
      <c r="UGE10" s="14"/>
      <c r="UGF10" s="14"/>
      <c r="UGG10" s="14"/>
      <c r="UGH10" s="14"/>
      <c r="UGI10" s="14"/>
      <c r="UGJ10" s="14"/>
      <c r="UGK10" s="14"/>
      <c r="UGL10" s="14"/>
      <c r="UGM10" s="14"/>
      <c r="UGN10" s="14"/>
      <c r="UGO10" s="14"/>
      <c r="UGP10" s="14"/>
      <c r="UGQ10" s="14"/>
      <c r="UGR10" s="14"/>
      <c r="UGS10" s="14"/>
      <c r="UGT10" s="14"/>
      <c r="UGU10" s="14"/>
      <c r="UGV10" s="14"/>
      <c r="UGW10" s="14"/>
      <c r="UGX10" s="14"/>
      <c r="UGY10" s="14"/>
      <c r="UGZ10" s="14"/>
      <c r="UHA10" s="14"/>
      <c r="UHB10" s="14"/>
      <c r="UHC10" s="14"/>
      <c r="UHD10" s="14"/>
      <c r="UHE10" s="14"/>
      <c r="UHF10" s="14"/>
      <c r="UHG10" s="14"/>
      <c r="UHH10" s="14"/>
      <c r="UHI10" s="14"/>
      <c r="UHJ10" s="14"/>
      <c r="UHK10" s="14"/>
      <c r="UHL10" s="14"/>
      <c r="UHM10" s="14"/>
      <c r="UHN10" s="14"/>
      <c r="UHO10" s="14"/>
      <c r="UHP10" s="14"/>
      <c r="UHQ10" s="14"/>
      <c r="UHR10" s="14"/>
      <c r="UHS10" s="14"/>
      <c r="UHT10" s="14"/>
      <c r="UHU10" s="14"/>
      <c r="UHV10" s="14"/>
      <c r="UHW10" s="14"/>
      <c r="UHX10" s="14"/>
      <c r="UHY10" s="14"/>
      <c r="UHZ10" s="14"/>
      <c r="UIA10" s="14"/>
      <c r="UIB10" s="14"/>
      <c r="UIC10" s="14"/>
      <c r="UID10" s="14"/>
      <c r="UIE10" s="14"/>
      <c r="UIF10" s="14"/>
      <c r="UIG10" s="14"/>
      <c r="UIH10" s="14"/>
      <c r="UII10" s="14"/>
      <c r="UIJ10" s="14"/>
      <c r="UIK10" s="14"/>
      <c r="UIL10" s="14"/>
      <c r="UIM10" s="14"/>
      <c r="UIN10" s="14"/>
      <c r="UIO10" s="14"/>
      <c r="UIP10" s="14"/>
      <c r="UIQ10" s="14"/>
      <c r="UIR10" s="14"/>
      <c r="UIS10" s="14"/>
      <c r="UIT10" s="14"/>
      <c r="UIU10" s="14"/>
      <c r="UIV10" s="14"/>
      <c r="UIW10" s="14"/>
      <c r="UIX10" s="14"/>
      <c r="UIY10" s="14"/>
      <c r="UIZ10" s="14"/>
      <c r="UJA10" s="14"/>
      <c r="UJB10" s="14"/>
      <c r="UJC10" s="14"/>
      <c r="UJD10" s="14"/>
      <c r="UJE10" s="14"/>
      <c r="UJF10" s="14"/>
      <c r="UJG10" s="14"/>
      <c r="UJH10" s="14"/>
      <c r="UJI10" s="14"/>
      <c r="UJJ10" s="14"/>
      <c r="UJK10" s="14"/>
      <c r="UJL10" s="14"/>
      <c r="UJM10" s="14"/>
      <c r="UJN10" s="14"/>
      <c r="UJO10" s="14"/>
      <c r="UJP10" s="14"/>
      <c r="UJQ10" s="14"/>
      <c r="UJR10" s="14"/>
      <c r="UJS10" s="14"/>
      <c r="UJT10" s="14"/>
      <c r="UJU10" s="14"/>
      <c r="UJV10" s="14"/>
      <c r="UJW10" s="14"/>
      <c r="UJX10" s="14"/>
      <c r="UJY10" s="14"/>
      <c r="UJZ10" s="14"/>
      <c r="UKA10" s="14"/>
      <c r="UKB10" s="14"/>
      <c r="UKC10" s="14"/>
      <c r="UKD10" s="14"/>
      <c r="UKE10" s="14"/>
      <c r="UKF10" s="14"/>
      <c r="UKG10" s="14"/>
      <c r="UKH10" s="14"/>
      <c r="UKI10" s="14"/>
      <c r="UKJ10" s="14"/>
      <c r="UKK10" s="14"/>
      <c r="UKL10" s="14"/>
      <c r="UKM10" s="14"/>
      <c r="UKN10" s="14"/>
      <c r="UKO10" s="14"/>
      <c r="UKP10" s="14"/>
      <c r="UKQ10" s="14"/>
      <c r="UKR10" s="14"/>
      <c r="UKS10" s="14"/>
      <c r="UKT10" s="14"/>
      <c r="UKU10" s="14"/>
      <c r="UKV10" s="14"/>
      <c r="UKW10" s="14"/>
      <c r="UKX10" s="14"/>
      <c r="UKY10" s="14"/>
      <c r="UKZ10" s="14"/>
      <c r="ULA10" s="14"/>
      <c r="ULB10" s="14"/>
      <c r="ULC10" s="14"/>
      <c r="ULD10" s="14"/>
      <c r="ULE10" s="14"/>
      <c r="ULF10" s="14"/>
      <c r="ULG10" s="14"/>
      <c r="ULH10" s="14"/>
      <c r="ULI10" s="14"/>
      <c r="ULJ10" s="14"/>
      <c r="ULK10" s="14"/>
      <c r="ULL10" s="14"/>
      <c r="ULM10" s="14"/>
      <c r="ULN10" s="14"/>
      <c r="ULO10" s="14"/>
      <c r="ULP10" s="14"/>
      <c r="ULQ10" s="14"/>
      <c r="ULR10" s="14"/>
      <c r="ULS10" s="14"/>
      <c r="ULT10" s="14"/>
      <c r="ULU10" s="14"/>
      <c r="ULV10" s="14"/>
      <c r="ULW10" s="14"/>
      <c r="ULX10" s="14"/>
      <c r="ULY10" s="14"/>
      <c r="ULZ10" s="14"/>
      <c r="UMA10" s="14"/>
      <c r="UMB10" s="14"/>
      <c r="UMC10" s="14"/>
      <c r="UMD10" s="14"/>
      <c r="UME10" s="14"/>
      <c r="UMF10" s="14"/>
      <c r="UMG10" s="14"/>
      <c r="UMH10" s="14"/>
      <c r="UMI10" s="14"/>
      <c r="UMJ10" s="14"/>
      <c r="UMK10" s="14"/>
      <c r="UML10" s="14"/>
      <c r="UMM10" s="14"/>
      <c r="UMN10" s="14"/>
      <c r="UMO10" s="14"/>
      <c r="UMP10" s="14"/>
      <c r="UMQ10" s="14"/>
      <c r="UMR10" s="14"/>
      <c r="UMS10" s="14"/>
      <c r="UMT10" s="14"/>
      <c r="UMU10" s="14"/>
      <c r="UMV10" s="14"/>
      <c r="UMW10" s="14"/>
      <c r="UMX10" s="14"/>
      <c r="UMY10" s="14"/>
      <c r="UMZ10" s="14"/>
      <c r="UNA10" s="14"/>
      <c r="UNB10" s="14"/>
      <c r="UNC10" s="14"/>
      <c r="UND10" s="14"/>
      <c r="UNE10" s="14"/>
      <c r="UNF10" s="14"/>
      <c r="UNG10" s="14"/>
      <c r="UNH10" s="14"/>
      <c r="UNI10" s="14"/>
      <c r="UNJ10" s="14"/>
      <c r="UNK10" s="14"/>
      <c r="UNL10" s="14"/>
      <c r="UNM10" s="14"/>
      <c r="UNN10" s="14"/>
      <c r="UNO10" s="14"/>
      <c r="UNP10" s="14"/>
      <c r="UNQ10" s="14"/>
      <c r="UNR10" s="14"/>
      <c r="UNS10" s="14"/>
      <c r="UNT10" s="14"/>
      <c r="UNU10" s="14"/>
      <c r="UNV10" s="14"/>
      <c r="UNW10" s="14"/>
      <c r="UNX10" s="14"/>
      <c r="UNY10" s="14"/>
      <c r="UNZ10" s="14"/>
      <c r="UOA10" s="14"/>
      <c r="UOB10" s="14"/>
      <c r="UOC10" s="14"/>
      <c r="UOD10" s="14"/>
      <c r="UOE10" s="14"/>
      <c r="UOF10" s="14"/>
      <c r="UOG10" s="14"/>
      <c r="UOH10" s="14"/>
      <c r="UOI10" s="14"/>
      <c r="UOJ10" s="14"/>
      <c r="UOK10" s="14"/>
      <c r="UOL10" s="14"/>
      <c r="UOM10" s="14"/>
      <c r="UON10" s="14"/>
      <c r="UOO10" s="14"/>
      <c r="UOP10" s="14"/>
      <c r="UOQ10" s="14"/>
      <c r="UOR10" s="14"/>
      <c r="UOS10" s="14"/>
      <c r="UOT10" s="14"/>
      <c r="UOU10" s="14"/>
      <c r="UOV10" s="14"/>
      <c r="UOW10" s="14"/>
      <c r="UOX10" s="14"/>
      <c r="UOY10" s="14"/>
      <c r="UOZ10" s="14"/>
      <c r="UPA10" s="14"/>
      <c r="UPB10" s="14"/>
      <c r="UPC10" s="14"/>
      <c r="UPD10" s="14"/>
      <c r="UPE10" s="14"/>
      <c r="UPF10" s="14"/>
      <c r="UPG10" s="14"/>
      <c r="UPH10" s="14"/>
      <c r="UPI10" s="14"/>
      <c r="UPJ10" s="14"/>
      <c r="UPK10" s="14"/>
      <c r="UPL10" s="14"/>
      <c r="UPM10" s="14"/>
      <c r="UPN10" s="14"/>
      <c r="UPO10" s="14"/>
      <c r="UPP10" s="14"/>
      <c r="UPQ10" s="14"/>
      <c r="UPR10" s="14"/>
      <c r="UPS10" s="14"/>
      <c r="UPT10" s="14"/>
      <c r="UPU10" s="14"/>
      <c r="UPV10" s="14"/>
      <c r="UPW10" s="14"/>
      <c r="UPX10" s="14"/>
      <c r="UPY10" s="14"/>
      <c r="UPZ10" s="14"/>
      <c r="UQA10" s="14"/>
      <c r="UQB10" s="14"/>
      <c r="UQC10" s="14"/>
      <c r="UQD10" s="14"/>
      <c r="UQE10" s="14"/>
      <c r="UQF10" s="14"/>
      <c r="UQG10" s="14"/>
      <c r="UQH10" s="14"/>
      <c r="UQI10" s="14"/>
      <c r="UQJ10" s="14"/>
      <c r="UQK10" s="14"/>
      <c r="UQL10" s="14"/>
      <c r="UQM10" s="14"/>
      <c r="UQN10" s="14"/>
      <c r="UQO10" s="14"/>
      <c r="UQP10" s="14"/>
      <c r="UQQ10" s="14"/>
      <c r="UQR10" s="14"/>
      <c r="UQS10" s="14"/>
      <c r="UQT10" s="14"/>
      <c r="UQU10" s="14"/>
      <c r="UQV10" s="14"/>
      <c r="UQW10" s="14"/>
      <c r="UQX10" s="14"/>
      <c r="UQY10" s="14"/>
      <c r="UQZ10" s="14"/>
      <c r="URA10" s="14"/>
      <c r="URB10" s="14"/>
      <c r="URC10" s="14"/>
      <c r="URD10" s="14"/>
      <c r="URE10" s="14"/>
      <c r="URF10" s="14"/>
      <c r="URG10" s="14"/>
      <c r="URH10" s="14"/>
      <c r="URI10" s="14"/>
      <c r="URJ10" s="14"/>
      <c r="URK10" s="14"/>
      <c r="URL10" s="14"/>
      <c r="URM10" s="14"/>
      <c r="URN10" s="14"/>
      <c r="URO10" s="14"/>
      <c r="URP10" s="14"/>
      <c r="URQ10" s="14"/>
      <c r="URR10" s="14"/>
      <c r="URS10" s="14"/>
      <c r="URT10" s="14"/>
      <c r="URU10" s="14"/>
      <c r="URV10" s="14"/>
      <c r="URW10" s="14"/>
      <c r="URX10" s="14"/>
      <c r="URY10" s="14"/>
      <c r="URZ10" s="14"/>
      <c r="USA10" s="14"/>
      <c r="USB10" s="14"/>
      <c r="USC10" s="14"/>
      <c r="USD10" s="14"/>
      <c r="USE10" s="14"/>
      <c r="USF10" s="14"/>
      <c r="USG10" s="14"/>
      <c r="USH10" s="14"/>
      <c r="USI10" s="14"/>
      <c r="USJ10" s="14"/>
      <c r="USK10" s="14"/>
      <c r="USL10" s="14"/>
      <c r="USM10" s="14"/>
      <c r="USN10" s="14"/>
      <c r="USO10" s="14"/>
      <c r="USP10" s="14"/>
      <c r="USQ10" s="14"/>
      <c r="USR10" s="14"/>
      <c r="USS10" s="14"/>
      <c r="UST10" s="14"/>
      <c r="USU10" s="14"/>
      <c r="USV10" s="14"/>
      <c r="USW10" s="14"/>
      <c r="USX10" s="14"/>
      <c r="USY10" s="14"/>
      <c r="USZ10" s="14"/>
      <c r="UTA10" s="14"/>
      <c r="UTB10" s="14"/>
      <c r="UTC10" s="14"/>
      <c r="UTD10" s="14"/>
      <c r="UTE10" s="14"/>
      <c r="UTF10" s="14"/>
      <c r="UTG10" s="14"/>
      <c r="UTH10" s="14"/>
      <c r="UTI10" s="14"/>
      <c r="UTJ10" s="14"/>
      <c r="UTK10" s="14"/>
      <c r="UTL10" s="14"/>
      <c r="UTM10" s="14"/>
      <c r="UTN10" s="14"/>
      <c r="UTO10" s="14"/>
      <c r="UTP10" s="14"/>
      <c r="UTQ10" s="14"/>
      <c r="UTR10" s="14"/>
      <c r="UTS10" s="14"/>
      <c r="UTT10" s="14"/>
      <c r="UTU10" s="14"/>
      <c r="UTV10" s="14"/>
      <c r="UTW10" s="14"/>
      <c r="UTX10" s="14"/>
      <c r="UTY10" s="14"/>
      <c r="UTZ10" s="14"/>
      <c r="UUA10" s="14"/>
      <c r="UUB10" s="14"/>
      <c r="UUC10" s="14"/>
      <c r="UUD10" s="14"/>
      <c r="UUE10" s="14"/>
      <c r="UUF10" s="14"/>
      <c r="UUG10" s="14"/>
      <c r="UUH10" s="14"/>
      <c r="UUI10" s="14"/>
      <c r="UUJ10" s="14"/>
      <c r="UUK10" s="14"/>
      <c r="UUL10" s="14"/>
      <c r="UUM10" s="14"/>
      <c r="UUN10" s="14"/>
      <c r="UUO10" s="14"/>
      <c r="UUP10" s="14"/>
      <c r="UUQ10" s="14"/>
      <c r="UUR10" s="14"/>
      <c r="UUS10" s="14"/>
      <c r="UUT10" s="14"/>
      <c r="UUU10" s="14"/>
      <c r="UUV10" s="14"/>
      <c r="UUW10" s="14"/>
      <c r="UUX10" s="14"/>
      <c r="UUY10" s="14"/>
      <c r="UUZ10" s="14"/>
      <c r="UVA10" s="14"/>
      <c r="UVB10" s="14"/>
      <c r="UVC10" s="14"/>
      <c r="UVD10" s="14"/>
      <c r="UVE10" s="14"/>
      <c r="UVF10" s="14"/>
      <c r="UVG10" s="14"/>
      <c r="UVH10" s="14"/>
      <c r="UVI10" s="14"/>
      <c r="UVJ10" s="14"/>
      <c r="UVK10" s="14"/>
      <c r="UVL10" s="14"/>
      <c r="UVM10" s="14"/>
      <c r="UVN10" s="14"/>
      <c r="UVO10" s="14"/>
      <c r="UVP10" s="14"/>
      <c r="UVQ10" s="14"/>
      <c r="UVR10" s="14"/>
      <c r="UVS10" s="14"/>
      <c r="UVT10" s="14"/>
      <c r="UVU10" s="14"/>
      <c r="UVV10" s="14"/>
      <c r="UVW10" s="14"/>
      <c r="UVX10" s="14"/>
      <c r="UVY10" s="14"/>
      <c r="UVZ10" s="14"/>
      <c r="UWA10" s="14"/>
      <c r="UWB10" s="14"/>
      <c r="UWC10" s="14"/>
      <c r="UWD10" s="14"/>
      <c r="UWE10" s="14"/>
      <c r="UWF10" s="14"/>
      <c r="UWG10" s="14"/>
      <c r="UWH10" s="14"/>
      <c r="UWI10" s="14"/>
      <c r="UWJ10" s="14"/>
      <c r="UWK10" s="14"/>
      <c r="UWL10" s="14"/>
      <c r="UWM10" s="14"/>
      <c r="UWN10" s="14"/>
      <c r="UWO10" s="14"/>
      <c r="UWP10" s="14"/>
      <c r="UWQ10" s="14"/>
      <c r="UWR10" s="14"/>
      <c r="UWS10" s="14"/>
      <c r="UWT10" s="14"/>
      <c r="UWU10" s="14"/>
      <c r="UWV10" s="14"/>
      <c r="UWW10" s="14"/>
      <c r="UWX10" s="14"/>
      <c r="UWY10" s="14"/>
      <c r="UWZ10" s="14"/>
      <c r="UXA10" s="14"/>
      <c r="UXB10" s="14"/>
      <c r="UXC10" s="14"/>
      <c r="UXD10" s="14"/>
      <c r="UXE10" s="14"/>
      <c r="UXF10" s="14"/>
      <c r="UXG10" s="14"/>
      <c r="UXH10" s="14"/>
      <c r="UXI10" s="14"/>
      <c r="UXJ10" s="14"/>
      <c r="UXK10" s="14"/>
      <c r="UXL10" s="14"/>
      <c r="UXM10" s="14"/>
      <c r="UXN10" s="14"/>
      <c r="UXO10" s="14"/>
      <c r="UXP10" s="14"/>
      <c r="UXQ10" s="14"/>
      <c r="UXR10" s="14"/>
      <c r="UXS10" s="14"/>
      <c r="UXT10" s="14"/>
      <c r="UXU10" s="14"/>
      <c r="UXV10" s="14"/>
      <c r="UXW10" s="14"/>
      <c r="UXX10" s="14"/>
      <c r="UXY10" s="14"/>
      <c r="UXZ10" s="14"/>
      <c r="UYA10" s="14"/>
      <c r="UYB10" s="14"/>
      <c r="UYC10" s="14"/>
      <c r="UYD10" s="14"/>
      <c r="UYE10" s="14"/>
      <c r="UYF10" s="14"/>
      <c r="UYG10" s="14"/>
      <c r="UYH10" s="14"/>
      <c r="UYI10" s="14"/>
      <c r="UYJ10" s="14"/>
      <c r="UYK10" s="14"/>
      <c r="UYL10" s="14"/>
      <c r="UYM10" s="14"/>
      <c r="UYN10" s="14"/>
      <c r="UYO10" s="14"/>
      <c r="UYP10" s="14"/>
      <c r="UYQ10" s="14"/>
      <c r="UYR10" s="14"/>
      <c r="UYS10" s="14"/>
      <c r="UYT10" s="14"/>
      <c r="UYU10" s="14"/>
      <c r="UYV10" s="14"/>
      <c r="UYW10" s="14"/>
      <c r="UYX10" s="14"/>
      <c r="UYY10" s="14"/>
      <c r="UYZ10" s="14"/>
      <c r="UZA10" s="14"/>
      <c r="UZB10" s="14"/>
      <c r="UZC10" s="14"/>
      <c r="UZD10" s="14"/>
      <c r="UZE10" s="14"/>
      <c r="UZF10" s="14"/>
      <c r="UZG10" s="14"/>
      <c r="UZH10" s="14"/>
      <c r="UZI10" s="14"/>
      <c r="UZJ10" s="14"/>
      <c r="UZK10" s="14"/>
      <c r="UZL10" s="14"/>
      <c r="UZM10" s="14"/>
      <c r="UZN10" s="14"/>
      <c r="UZO10" s="14"/>
      <c r="UZP10" s="14"/>
      <c r="UZQ10" s="14"/>
      <c r="UZR10" s="14"/>
      <c r="UZS10" s="14"/>
      <c r="UZT10" s="14"/>
      <c r="UZU10" s="14"/>
      <c r="UZV10" s="14"/>
      <c r="UZW10" s="14"/>
      <c r="UZX10" s="14"/>
      <c r="UZY10" s="14"/>
      <c r="UZZ10" s="14"/>
      <c r="VAA10" s="14"/>
      <c r="VAB10" s="14"/>
      <c r="VAC10" s="14"/>
      <c r="VAD10" s="14"/>
      <c r="VAE10" s="14"/>
      <c r="VAF10" s="14"/>
      <c r="VAG10" s="14"/>
      <c r="VAH10" s="14"/>
      <c r="VAI10" s="14"/>
      <c r="VAJ10" s="14"/>
      <c r="VAK10" s="14"/>
      <c r="VAL10" s="14"/>
      <c r="VAM10" s="14"/>
      <c r="VAN10" s="14"/>
      <c r="VAO10" s="14"/>
      <c r="VAP10" s="14"/>
      <c r="VAQ10" s="14"/>
      <c r="VAR10" s="14"/>
      <c r="VAS10" s="14"/>
      <c r="VAT10" s="14"/>
      <c r="VAU10" s="14"/>
      <c r="VAV10" s="14"/>
      <c r="VAW10" s="14"/>
      <c r="VAX10" s="14"/>
      <c r="VAY10" s="14"/>
      <c r="VAZ10" s="14"/>
      <c r="VBA10" s="14"/>
      <c r="VBB10" s="14"/>
      <c r="VBC10" s="14"/>
      <c r="VBD10" s="14"/>
      <c r="VBE10" s="14"/>
      <c r="VBF10" s="14"/>
      <c r="VBG10" s="14"/>
      <c r="VBH10" s="14"/>
      <c r="VBI10" s="14"/>
      <c r="VBJ10" s="14"/>
      <c r="VBK10" s="14"/>
      <c r="VBL10" s="14"/>
      <c r="VBM10" s="14"/>
      <c r="VBN10" s="14"/>
      <c r="VBO10" s="14"/>
      <c r="VBP10" s="14"/>
      <c r="VBQ10" s="14"/>
      <c r="VBR10" s="14"/>
      <c r="VBS10" s="14"/>
      <c r="VBT10" s="14"/>
      <c r="VBU10" s="14"/>
      <c r="VBV10" s="14"/>
      <c r="VBW10" s="14"/>
      <c r="VBX10" s="14"/>
      <c r="VBY10" s="14"/>
      <c r="VBZ10" s="14"/>
      <c r="VCA10" s="14"/>
      <c r="VCB10" s="14"/>
      <c r="VCC10" s="14"/>
      <c r="VCD10" s="14"/>
      <c r="VCE10" s="14"/>
      <c r="VCF10" s="14"/>
      <c r="VCG10" s="14"/>
      <c r="VCH10" s="14"/>
      <c r="VCI10" s="14"/>
      <c r="VCJ10" s="14"/>
      <c r="VCK10" s="14"/>
      <c r="VCL10" s="14"/>
      <c r="VCM10" s="14"/>
      <c r="VCN10" s="14"/>
      <c r="VCO10" s="14"/>
      <c r="VCP10" s="14"/>
      <c r="VCQ10" s="14"/>
      <c r="VCR10" s="14"/>
      <c r="VCS10" s="14"/>
      <c r="VCT10" s="14"/>
      <c r="VCU10" s="14"/>
      <c r="VCV10" s="14"/>
      <c r="VCW10" s="14"/>
      <c r="VCX10" s="14"/>
      <c r="VCY10" s="14"/>
      <c r="VCZ10" s="14"/>
      <c r="VDA10" s="14"/>
      <c r="VDB10" s="14"/>
      <c r="VDC10" s="14"/>
      <c r="VDD10" s="14"/>
      <c r="VDE10" s="14"/>
      <c r="VDF10" s="14"/>
      <c r="VDG10" s="14"/>
      <c r="VDH10" s="14"/>
      <c r="VDI10" s="14"/>
      <c r="VDJ10" s="14"/>
      <c r="VDK10" s="14"/>
      <c r="VDL10" s="14"/>
      <c r="VDM10" s="14"/>
      <c r="VDN10" s="14"/>
      <c r="VDO10" s="14"/>
      <c r="VDP10" s="14"/>
      <c r="VDQ10" s="14"/>
      <c r="VDR10" s="14"/>
      <c r="VDS10" s="14"/>
      <c r="VDT10" s="14"/>
      <c r="VDU10" s="14"/>
      <c r="VDV10" s="14"/>
      <c r="VDW10" s="14"/>
      <c r="VDX10" s="14"/>
      <c r="VDY10" s="14"/>
      <c r="VDZ10" s="14"/>
      <c r="VEA10" s="14"/>
      <c r="VEB10" s="14"/>
      <c r="VEC10" s="14"/>
      <c r="VED10" s="14"/>
      <c r="VEE10" s="14"/>
      <c r="VEF10" s="14"/>
      <c r="VEG10" s="14"/>
      <c r="VEH10" s="14"/>
      <c r="VEI10" s="14"/>
      <c r="VEJ10" s="14"/>
      <c r="VEK10" s="14"/>
      <c r="VEL10" s="14"/>
      <c r="VEM10" s="14"/>
      <c r="VEN10" s="14"/>
      <c r="VEO10" s="14"/>
      <c r="VEP10" s="14"/>
      <c r="VEQ10" s="14"/>
      <c r="VER10" s="14"/>
      <c r="VES10" s="14"/>
      <c r="VET10" s="14"/>
      <c r="VEU10" s="14"/>
      <c r="VEV10" s="14"/>
      <c r="VEW10" s="14"/>
      <c r="VEX10" s="14"/>
      <c r="VEY10" s="14"/>
      <c r="VEZ10" s="14"/>
      <c r="VFA10" s="14"/>
      <c r="VFB10" s="14"/>
      <c r="VFC10" s="14"/>
      <c r="VFD10" s="14"/>
      <c r="VFE10" s="14"/>
      <c r="VFF10" s="14"/>
      <c r="VFG10" s="14"/>
      <c r="VFH10" s="14"/>
      <c r="VFI10" s="14"/>
      <c r="VFJ10" s="14"/>
      <c r="VFK10" s="14"/>
      <c r="VFL10" s="14"/>
      <c r="VFM10" s="14"/>
      <c r="VFN10" s="14"/>
      <c r="VFO10" s="14"/>
      <c r="VFP10" s="14"/>
      <c r="VFQ10" s="14"/>
      <c r="VFR10" s="14"/>
      <c r="VFS10" s="14"/>
      <c r="VFT10" s="14"/>
      <c r="VFU10" s="14"/>
      <c r="VFV10" s="14"/>
      <c r="VFW10" s="14"/>
      <c r="VFX10" s="14"/>
      <c r="VFY10" s="14"/>
      <c r="VFZ10" s="14"/>
      <c r="VGA10" s="14"/>
      <c r="VGB10" s="14"/>
      <c r="VGC10" s="14"/>
      <c r="VGD10" s="14"/>
      <c r="VGE10" s="14"/>
      <c r="VGF10" s="14"/>
      <c r="VGG10" s="14"/>
      <c r="VGH10" s="14"/>
      <c r="VGI10" s="14"/>
      <c r="VGJ10" s="14"/>
      <c r="VGK10" s="14"/>
      <c r="VGL10" s="14"/>
      <c r="VGM10" s="14"/>
      <c r="VGN10" s="14"/>
      <c r="VGO10" s="14"/>
      <c r="VGP10" s="14"/>
      <c r="VGQ10" s="14"/>
      <c r="VGR10" s="14"/>
      <c r="VGS10" s="14"/>
      <c r="VGT10" s="14"/>
      <c r="VGU10" s="14"/>
      <c r="VGV10" s="14"/>
      <c r="VGW10" s="14"/>
      <c r="VGX10" s="14"/>
      <c r="VGY10" s="14"/>
      <c r="VGZ10" s="14"/>
      <c r="VHA10" s="14"/>
      <c r="VHB10" s="14"/>
      <c r="VHC10" s="14"/>
      <c r="VHD10" s="14"/>
      <c r="VHE10" s="14"/>
      <c r="VHF10" s="14"/>
      <c r="VHG10" s="14"/>
      <c r="VHH10" s="14"/>
      <c r="VHI10" s="14"/>
      <c r="VHJ10" s="14"/>
      <c r="VHK10" s="14"/>
      <c r="VHL10" s="14"/>
      <c r="VHM10" s="14"/>
      <c r="VHN10" s="14"/>
      <c r="VHO10" s="14"/>
      <c r="VHP10" s="14"/>
      <c r="VHQ10" s="14"/>
      <c r="VHR10" s="14"/>
      <c r="VHS10" s="14"/>
      <c r="VHT10" s="14"/>
      <c r="VHU10" s="14"/>
      <c r="VHV10" s="14"/>
      <c r="VHW10" s="14"/>
      <c r="VHX10" s="14"/>
      <c r="VHY10" s="14"/>
      <c r="VHZ10" s="14"/>
      <c r="VIA10" s="14"/>
      <c r="VIB10" s="14"/>
      <c r="VIC10" s="14"/>
      <c r="VID10" s="14"/>
      <c r="VIE10" s="14"/>
      <c r="VIF10" s="14"/>
      <c r="VIG10" s="14"/>
      <c r="VIH10" s="14"/>
      <c r="VII10" s="14"/>
      <c r="VIJ10" s="14"/>
      <c r="VIK10" s="14"/>
      <c r="VIL10" s="14"/>
      <c r="VIM10" s="14"/>
      <c r="VIN10" s="14"/>
      <c r="VIO10" s="14"/>
      <c r="VIP10" s="14"/>
      <c r="VIQ10" s="14"/>
      <c r="VIR10" s="14"/>
      <c r="VIS10" s="14"/>
      <c r="VIT10" s="14"/>
      <c r="VIU10" s="14"/>
      <c r="VIV10" s="14"/>
      <c r="VIW10" s="14"/>
      <c r="VIX10" s="14"/>
      <c r="VIY10" s="14"/>
      <c r="VIZ10" s="14"/>
      <c r="VJA10" s="14"/>
      <c r="VJB10" s="14"/>
      <c r="VJC10" s="14"/>
      <c r="VJD10" s="14"/>
      <c r="VJE10" s="14"/>
      <c r="VJF10" s="14"/>
      <c r="VJG10" s="14"/>
      <c r="VJH10" s="14"/>
      <c r="VJI10" s="14"/>
      <c r="VJJ10" s="14"/>
      <c r="VJK10" s="14"/>
      <c r="VJL10" s="14"/>
      <c r="VJM10" s="14"/>
      <c r="VJN10" s="14"/>
      <c r="VJO10" s="14"/>
      <c r="VJP10" s="14"/>
      <c r="VJQ10" s="14"/>
      <c r="VJR10" s="14"/>
      <c r="VJS10" s="14"/>
      <c r="VJT10" s="14"/>
      <c r="VJU10" s="14"/>
      <c r="VJV10" s="14"/>
      <c r="VJW10" s="14"/>
      <c r="VJX10" s="14"/>
      <c r="VJY10" s="14"/>
      <c r="VJZ10" s="14"/>
      <c r="VKA10" s="14"/>
      <c r="VKB10" s="14"/>
      <c r="VKC10" s="14"/>
      <c r="VKD10" s="14"/>
      <c r="VKE10" s="14"/>
      <c r="VKF10" s="14"/>
      <c r="VKG10" s="14"/>
      <c r="VKH10" s="14"/>
      <c r="VKI10" s="14"/>
      <c r="VKJ10" s="14"/>
      <c r="VKK10" s="14"/>
      <c r="VKL10" s="14"/>
      <c r="VKM10" s="14"/>
      <c r="VKN10" s="14"/>
      <c r="VKO10" s="14"/>
      <c r="VKP10" s="14"/>
      <c r="VKQ10" s="14"/>
      <c r="VKR10" s="14"/>
      <c r="VKS10" s="14"/>
      <c r="VKT10" s="14"/>
      <c r="VKU10" s="14"/>
      <c r="VKV10" s="14"/>
      <c r="VKW10" s="14"/>
      <c r="VKX10" s="14"/>
      <c r="VKY10" s="14"/>
      <c r="VKZ10" s="14"/>
      <c r="VLA10" s="14"/>
      <c r="VLB10" s="14"/>
      <c r="VLC10" s="14"/>
      <c r="VLD10" s="14"/>
      <c r="VLE10" s="14"/>
      <c r="VLF10" s="14"/>
      <c r="VLG10" s="14"/>
      <c r="VLH10" s="14"/>
      <c r="VLI10" s="14"/>
      <c r="VLJ10" s="14"/>
      <c r="VLK10" s="14"/>
      <c r="VLL10" s="14"/>
      <c r="VLM10" s="14"/>
      <c r="VLN10" s="14"/>
      <c r="VLO10" s="14"/>
      <c r="VLP10" s="14"/>
      <c r="VLQ10" s="14"/>
      <c r="VLR10" s="14"/>
      <c r="VLS10" s="14"/>
      <c r="VLT10" s="14"/>
      <c r="VLU10" s="14"/>
      <c r="VLV10" s="14"/>
      <c r="VLW10" s="14"/>
      <c r="VLX10" s="14"/>
      <c r="VLY10" s="14"/>
      <c r="VLZ10" s="14"/>
      <c r="VMA10" s="14"/>
      <c r="VMB10" s="14"/>
      <c r="VMC10" s="14"/>
      <c r="VMD10" s="14"/>
      <c r="VME10" s="14"/>
      <c r="VMF10" s="14"/>
      <c r="VMG10" s="14"/>
      <c r="VMH10" s="14"/>
      <c r="VMI10" s="14"/>
      <c r="VMJ10" s="14"/>
      <c r="VMK10" s="14"/>
      <c r="VML10" s="14"/>
      <c r="VMM10" s="14"/>
      <c r="VMN10" s="14"/>
      <c r="VMO10" s="14"/>
      <c r="VMP10" s="14"/>
      <c r="VMQ10" s="14"/>
      <c r="VMR10" s="14"/>
      <c r="VMS10" s="14"/>
      <c r="VMT10" s="14"/>
      <c r="VMU10" s="14"/>
      <c r="VMV10" s="14"/>
      <c r="VMW10" s="14"/>
      <c r="VMX10" s="14"/>
      <c r="VMY10" s="14"/>
      <c r="VMZ10" s="14"/>
      <c r="VNA10" s="14"/>
      <c r="VNB10" s="14"/>
      <c r="VNC10" s="14"/>
      <c r="VND10" s="14"/>
      <c r="VNE10" s="14"/>
      <c r="VNF10" s="14"/>
      <c r="VNG10" s="14"/>
      <c r="VNH10" s="14"/>
      <c r="VNI10" s="14"/>
      <c r="VNJ10" s="14"/>
      <c r="VNK10" s="14"/>
      <c r="VNL10" s="14"/>
      <c r="VNM10" s="14"/>
      <c r="VNN10" s="14"/>
      <c r="VNO10" s="14"/>
      <c r="VNP10" s="14"/>
      <c r="VNQ10" s="14"/>
      <c r="VNR10" s="14"/>
      <c r="VNS10" s="14"/>
      <c r="VNT10" s="14"/>
      <c r="VNU10" s="14"/>
      <c r="VNV10" s="14"/>
      <c r="VNW10" s="14"/>
      <c r="VNX10" s="14"/>
      <c r="VNY10" s="14"/>
      <c r="VNZ10" s="14"/>
      <c r="VOA10" s="14"/>
      <c r="VOB10" s="14"/>
      <c r="VOC10" s="14"/>
      <c r="VOD10" s="14"/>
      <c r="VOE10" s="14"/>
      <c r="VOF10" s="14"/>
      <c r="VOG10" s="14"/>
      <c r="VOH10" s="14"/>
      <c r="VOI10" s="14"/>
      <c r="VOJ10" s="14"/>
      <c r="VOK10" s="14"/>
      <c r="VOL10" s="14"/>
      <c r="VOM10" s="14"/>
      <c r="VON10" s="14"/>
      <c r="VOO10" s="14"/>
      <c r="VOP10" s="14"/>
      <c r="VOQ10" s="14"/>
      <c r="VOR10" s="14"/>
      <c r="VOS10" s="14"/>
      <c r="VOT10" s="14"/>
      <c r="VOU10" s="14"/>
      <c r="VOV10" s="14"/>
      <c r="VOW10" s="14"/>
      <c r="VOX10" s="14"/>
      <c r="VOY10" s="14"/>
      <c r="VOZ10" s="14"/>
      <c r="VPA10" s="14"/>
      <c r="VPB10" s="14"/>
      <c r="VPC10" s="14"/>
      <c r="VPD10" s="14"/>
      <c r="VPE10" s="14"/>
      <c r="VPF10" s="14"/>
      <c r="VPG10" s="14"/>
      <c r="VPH10" s="14"/>
      <c r="VPI10" s="14"/>
      <c r="VPJ10" s="14"/>
      <c r="VPK10" s="14"/>
      <c r="VPL10" s="14"/>
      <c r="VPM10" s="14"/>
      <c r="VPN10" s="14"/>
      <c r="VPO10" s="14"/>
      <c r="VPP10" s="14"/>
      <c r="VPQ10" s="14"/>
      <c r="VPR10" s="14"/>
      <c r="VPS10" s="14"/>
      <c r="VPT10" s="14"/>
      <c r="VPU10" s="14"/>
      <c r="VPV10" s="14"/>
      <c r="VPW10" s="14"/>
      <c r="VPX10" s="14"/>
      <c r="VPY10" s="14"/>
      <c r="VPZ10" s="14"/>
      <c r="VQA10" s="14"/>
      <c r="VQB10" s="14"/>
      <c r="VQC10" s="14"/>
      <c r="VQD10" s="14"/>
      <c r="VQE10" s="14"/>
      <c r="VQF10" s="14"/>
      <c r="VQG10" s="14"/>
      <c r="VQH10" s="14"/>
      <c r="VQI10" s="14"/>
      <c r="VQJ10" s="14"/>
      <c r="VQK10" s="14"/>
      <c r="VQL10" s="14"/>
      <c r="VQM10" s="14"/>
      <c r="VQN10" s="14"/>
      <c r="VQO10" s="14"/>
      <c r="VQP10" s="14"/>
      <c r="VQQ10" s="14"/>
      <c r="VQR10" s="14"/>
      <c r="VQS10" s="14"/>
      <c r="VQT10" s="14"/>
      <c r="VQU10" s="14"/>
      <c r="VQV10" s="14"/>
      <c r="VQW10" s="14"/>
      <c r="VQX10" s="14"/>
      <c r="VQY10" s="14"/>
      <c r="VQZ10" s="14"/>
      <c r="VRA10" s="14"/>
      <c r="VRB10" s="14"/>
      <c r="VRC10" s="14"/>
      <c r="VRD10" s="14"/>
      <c r="VRE10" s="14"/>
      <c r="VRF10" s="14"/>
      <c r="VRG10" s="14"/>
      <c r="VRH10" s="14"/>
      <c r="VRI10" s="14"/>
      <c r="VRJ10" s="14"/>
      <c r="VRK10" s="14"/>
      <c r="VRL10" s="14"/>
      <c r="VRM10" s="14"/>
      <c r="VRN10" s="14"/>
      <c r="VRO10" s="14"/>
      <c r="VRP10" s="14"/>
      <c r="VRQ10" s="14"/>
      <c r="VRR10" s="14"/>
      <c r="VRS10" s="14"/>
      <c r="VRT10" s="14"/>
      <c r="VRU10" s="14"/>
      <c r="VRV10" s="14"/>
      <c r="VRW10" s="14"/>
      <c r="VRX10" s="14"/>
      <c r="VRY10" s="14"/>
      <c r="VRZ10" s="14"/>
      <c r="VSA10" s="14"/>
      <c r="VSB10" s="14"/>
      <c r="VSC10" s="14"/>
      <c r="VSD10" s="14"/>
      <c r="VSE10" s="14"/>
      <c r="VSF10" s="14"/>
      <c r="VSG10" s="14"/>
      <c r="VSH10" s="14"/>
      <c r="VSI10" s="14"/>
      <c r="VSJ10" s="14"/>
      <c r="VSK10" s="14"/>
      <c r="VSL10" s="14"/>
      <c r="VSM10" s="14"/>
      <c r="VSN10" s="14"/>
      <c r="VSO10" s="14"/>
      <c r="VSP10" s="14"/>
      <c r="VSQ10" s="14"/>
      <c r="VSR10" s="14"/>
      <c r="VSS10" s="14"/>
      <c r="VST10" s="14"/>
      <c r="VSU10" s="14"/>
      <c r="VSV10" s="14"/>
      <c r="VSW10" s="14"/>
      <c r="VSX10" s="14"/>
      <c r="VSY10" s="14"/>
      <c r="VSZ10" s="14"/>
      <c r="VTA10" s="14"/>
      <c r="VTB10" s="14"/>
      <c r="VTC10" s="14"/>
      <c r="VTD10" s="14"/>
      <c r="VTE10" s="14"/>
      <c r="VTF10" s="14"/>
      <c r="VTG10" s="14"/>
      <c r="VTH10" s="14"/>
      <c r="VTI10" s="14"/>
      <c r="VTJ10" s="14"/>
      <c r="VTK10" s="14"/>
      <c r="VTL10" s="14"/>
      <c r="VTM10" s="14"/>
      <c r="VTN10" s="14"/>
      <c r="VTO10" s="14"/>
      <c r="VTP10" s="14"/>
      <c r="VTQ10" s="14"/>
      <c r="VTR10" s="14"/>
      <c r="VTS10" s="14"/>
      <c r="VTT10" s="14"/>
      <c r="VTU10" s="14"/>
      <c r="VTV10" s="14"/>
      <c r="VTW10" s="14"/>
      <c r="VTX10" s="14"/>
      <c r="VTY10" s="14"/>
      <c r="VTZ10" s="14"/>
      <c r="VUA10" s="14"/>
      <c r="VUB10" s="14"/>
      <c r="VUC10" s="14"/>
      <c r="VUD10" s="14"/>
      <c r="VUE10" s="14"/>
      <c r="VUF10" s="14"/>
      <c r="VUG10" s="14"/>
      <c r="VUH10" s="14"/>
      <c r="VUI10" s="14"/>
      <c r="VUJ10" s="14"/>
      <c r="VUK10" s="14"/>
      <c r="VUL10" s="14"/>
      <c r="VUM10" s="14"/>
      <c r="VUN10" s="14"/>
      <c r="VUO10" s="14"/>
      <c r="VUP10" s="14"/>
      <c r="VUQ10" s="14"/>
      <c r="VUR10" s="14"/>
      <c r="VUS10" s="14"/>
      <c r="VUT10" s="14"/>
      <c r="VUU10" s="14"/>
      <c r="VUV10" s="14"/>
      <c r="VUW10" s="14"/>
      <c r="VUX10" s="14"/>
      <c r="VUY10" s="14"/>
      <c r="VUZ10" s="14"/>
      <c r="VVA10" s="14"/>
      <c r="VVB10" s="14"/>
      <c r="VVC10" s="14"/>
      <c r="VVD10" s="14"/>
      <c r="VVE10" s="14"/>
      <c r="VVF10" s="14"/>
      <c r="VVG10" s="14"/>
      <c r="VVH10" s="14"/>
      <c r="VVI10" s="14"/>
      <c r="VVJ10" s="14"/>
      <c r="VVK10" s="14"/>
      <c r="VVL10" s="14"/>
      <c r="VVM10" s="14"/>
      <c r="VVN10" s="14"/>
      <c r="VVO10" s="14"/>
      <c r="VVP10" s="14"/>
      <c r="VVQ10" s="14"/>
      <c r="VVR10" s="14"/>
      <c r="VVS10" s="14"/>
      <c r="VVT10" s="14"/>
      <c r="VVU10" s="14"/>
      <c r="VVV10" s="14"/>
      <c r="VVW10" s="14"/>
      <c r="VVX10" s="14"/>
      <c r="VVY10" s="14"/>
      <c r="VVZ10" s="14"/>
      <c r="VWA10" s="14"/>
      <c r="VWB10" s="14"/>
      <c r="VWC10" s="14"/>
      <c r="VWD10" s="14"/>
      <c r="VWE10" s="14"/>
      <c r="VWF10" s="14"/>
      <c r="VWG10" s="14"/>
      <c r="VWH10" s="14"/>
      <c r="VWI10" s="14"/>
      <c r="VWJ10" s="14"/>
      <c r="VWK10" s="14"/>
      <c r="VWL10" s="14"/>
      <c r="VWM10" s="14"/>
      <c r="VWN10" s="14"/>
      <c r="VWO10" s="14"/>
      <c r="VWP10" s="14"/>
      <c r="VWQ10" s="14"/>
      <c r="VWR10" s="14"/>
      <c r="VWS10" s="14"/>
      <c r="VWT10" s="14"/>
      <c r="VWU10" s="14"/>
      <c r="VWV10" s="14"/>
      <c r="VWW10" s="14"/>
      <c r="VWX10" s="14"/>
      <c r="VWY10" s="14"/>
      <c r="VWZ10" s="14"/>
      <c r="VXA10" s="14"/>
      <c r="VXB10" s="14"/>
      <c r="VXC10" s="14"/>
      <c r="VXD10" s="14"/>
      <c r="VXE10" s="14"/>
      <c r="VXF10" s="14"/>
      <c r="VXG10" s="14"/>
      <c r="VXH10" s="14"/>
      <c r="VXI10" s="14"/>
      <c r="VXJ10" s="14"/>
      <c r="VXK10" s="14"/>
      <c r="VXL10" s="14"/>
      <c r="VXM10" s="14"/>
      <c r="VXN10" s="14"/>
      <c r="VXO10" s="14"/>
      <c r="VXP10" s="14"/>
      <c r="VXQ10" s="14"/>
      <c r="VXR10" s="14"/>
      <c r="VXS10" s="14"/>
      <c r="VXT10" s="14"/>
      <c r="VXU10" s="14"/>
      <c r="VXV10" s="14"/>
      <c r="VXW10" s="14"/>
      <c r="VXX10" s="14"/>
      <c r="VXY10" s="14"/>
      <c r="VXZ10" s="14"/>
      <c r="VYA10" s="14"/>
      <c r="VYB10" s="14"/>
      <c r="VYC10" s="14"/>
      <c r="VYD10" s="14"/>
      <c r="VYE10" s="14"/>
      <c r="VYF10" s="14"/>
      <c r="VYG10" s="14"/>
      <c r="VYH10" s="14"/>
      <c r="VYI10" s="14"/>
      <c r="VYJ10" s="14"/>
      <c r="VYK10" s="14"/>
      <c r="VYL10" s="14"/>
      <c r="VYM10" s="14"/>
      <c r="VYN10" s="14"/>
      <c r="VYO10" s="14"/>
      <c r="VYP10" s="14"/>
      <c r="VYQ10" s="14"/>
      <c r="VYR10" s="14"/>
      <c r="VYS10" s="14"/>
      <c r="VYT10" s="14"/>
      <c r="VYU10" s="14"/>
      <c r="VYV10" s="14"/>
      <c r="VYW10" s="14"/>
      <c r="VYX10" s="14"/>
      <c r="VYY10" s="14"/>
      <c r="VYZ10" s="14"/>
      <c r="VZA10" s="14"/>
      <c r="VZB10" s="14"/>
      <c r="VZC10" s="14"/>
      <c r="VZD10" s="14"/>
      <c r="VZE10" s="14"/>
      <c r="VZF10" s="14"/>
      <c r="VZG10" s="14"/>
      <c r="VZH10" s="14"/>
      <c r="VZI10" s="14"/>
      <c r="VZJ10" s="14"/>
      <c r="VZK10" s="14"/>
      <c r="VZL10" s="14"/>
      <c r="VZM10" s="14"/>
      <c r="VZN10" s="14"/>
      <c r="VZO10" s="14"/>
      <c r="VZP10" s="14"/>
      <c r="VZQ10" s="14"/>
      <c r="VZR10" s="14"/>
      <c r="VZS10" s="14"/>
      <c r="VZT10" s="14"/>
      <c r="VZU10" s="14"/>
      <c r="VZV10" s="14"/>
      <c r="VZW10" s="14"/>
      <c r="VZX10" s="14"/>
      <c r="VZY10" s="14"/>
      <c r="VZZ10" s="14"/>
      <c r="WAA10" s="14"/>
      <c r="WAB10" s="14"/>
      <c r="WAC10" s="14"/>
      <c r="WAD10" s="14"/>
      <c r="WAE10" s="14"/>
      <c r="WAF10" s="14"/>
      <c r="WAG10" s="14"/>
      <c r="WAH10" s="14"/>
      <c r="WAI10" s="14"/>
      <c r="WAJ10" s="14"/>
      <c r="WAK10" s="14"/>
      <c r="WAL10" s="14"/>
      <c r="WAM10" s="14"/>
      <c r="WAN10" s="14"/>
      <c r="WAO10" s="14"/>
      <c r="WAP10" s="14"/>
      <c r="WAQ10" s="14"/>
      <c r="WAR10" s="14"/>
      <c r="WAS10" s="14"/>
      <c r="WAT10" s="14"/>
      <c r="WAU10" s="14"/>
      <c r="WAV10" s="14"/>
      <c r="WAW10" s="14"/>
      <c r="WAX10" s="14"/>
      <c r="WAY10" s="14"/>
      <c r="WAZ10" s="14"/>
      <c r="WBA10" s="14"/>
      <c r="WBB10" s="14"/>
      <c r="WBC10" s="14"/>
      <c r="WBD10" s="14"/>
      <c r="WBE10" s="14"/>
      <c r="WBF10" s="14"/>
      <c r="WBG10" s="14"/>
      <c r="WBH10" s="14"/>
      <c r="WBI10" s="14"/>
      <c r="WBJ10" s="14"/>
      <c r="WBK10" s="14"/>
      <c r="WBL10" s="14"/>
      <c r="WBM10" s="14"/>
      <c r="WBN10" s="14"/>
      <c r="WBO10" s="14"/>
      <c r="WBP10" s="14"/>
      <c r="WBQ10" s="14"/>
      <c r="WBR10" s="14"/>
      <c r="WBS10" s="14"/>
      <c r="WBT10" s="14"/>
      <c r="WBU10" s="14"/>
      <c r="WBV10" s="14"/>
      <c r="WBW10" s="14"/>
      <c r="WBX10" s="14"/>
      <c r="WBY10" s="14"/>
      <c r="WBZ10" s="14"/>
      <c r="WCA10" s="14"/>
      <c r="WCB10" s="14"/>
      <c r="WCC10" s="14"/>
      <c r="WCD10" s="14"/>
      <c r="WCE10" s="14"/>
      <c r="WCF10" s="14"/>
      <c r="WCG10" s="14"/>
      <c r="WCH10" s="14"/>
      <c r="WCI10" s="14"/>
      <c r="WCJ10" s="14"/>
      <c r="WCK10" s="14"/>
      <c r="WCL10" s="14"/>
      <c r="WCM10" s="14"/>
      <c r="WCN10" s="14"/>
      <c r="WCO10" s="14"/>
      <c r="WCP10" s="14"/>
      <c r="WCQ10" s="14"/>
      <c r="WCR10" s="14"/>
      <c r="WCS10" s="14"/>
      <c r="WCT10" s="14"/>
      <c r="WCU10" s="14"/>
      <c r="WCV10" s="14"/>
      <c r="WCW10" s="14"/>
      <c r="WCX10" s="14"/>
      <c r="WCY10" s="14"/>
      <c r="WCZ10" s="14"/>
      <c r="WDA10" s="14"/>
      <c r="WDB10" s="14"/>
      <c r="WDC10" s="14"/>
      <c r="WDD10" s="14"/>
      <c r="WDE10" s="14"/>
      <c r="WDF10" s="14"/>
      <c r="WDG10" s="14"/>
      <c r="WDH10" s="14"/>
      <c r="WDI10" s="14"/>
      <c r="WDJ10" s="14"/>
      <c r="WDK10" s="14"/>
      <c r="WDL10" s="14"/>
      <c r="WDM10" s="14"/>
      <c r="WDN10" s="14"/>
      <c r="WDO10" s="14"/>
      <c r="WDP10" s="14"/>
      <c r="WDQ10" s="14"/>
      <c r="WDR10" s="14"/>
      <c r="WDS10" s="14"/>
      <c r="WDT10" s="14"/>
      <c r="WDU10" s="14"/>
      <c r="WDV10" s="14"/>
      <c r="WDW10" s="14"/>
      <c r="WDX10" s="14"/>
      <c r="WDY10" s="14"/>
      <c r="WDZ10" s="14"/>
      <c r="WEA10" s="14"/>
      <c r="WEB10" s="14"/>
      <c r="WEC10" s="14"/>
      <c r="WED10" s="14"/>
      <c r="WEE10" s="14"/>
      <c r="WEF10" s="14"/>
      <c r="WEG10" s="14"/>
      <c r="WEH10" s="14"/>
      <c r="WEI10" s="14"/>
      <c r="WEJ10" s="14"/>
      <c r="WEK10" s="14"/>
      <c r="WEL10" s="14"/>
      <c r="WEM10" s="14"/>
      <c r="WEN10" s="14"/>
      <c r="WEO10" s="14"/>
      <c r="WEP10" s="14"/>
      <c r="WEQ10" s="14"/>
      <c r="WER10" s="14"/>
      <c r="WES10" s="14"/>
      <c r="WET10" s="14"/>
      <c r="WEU10" s="14"/>
      <c r="WEV10" s="14"/>
      <c r="WEW10" s="14"/>
      <c r="WEX10" s="14"/>
      <c r="WEY10" s="14"/>
      <c r="WEZ10" s="14"/>
      <c r="WFA10" s="14"/>
      <c r="WFB10" s="14"/>
      <c r="WFC10" s="14"/>
      <c r="WFD10" s="14"/>
      <c r="WFE10" s="14"/>
      <c r="WFF10" s="14"/>
      <c r="WFG10" s="14"/>
      <c r="WFH10" s="14"/>
      <c r="WFI10" s="14"/>
      <c r="WFJ10" s="14"/>
      <c r="WFK10" s="14"/>
      <c r="WFL10" s="14"/>
      <c r="WFM10" s="14"/>
      <c r="WFN10" s="14"/>
      <c r="WFO10" s="14"/>
      <c r="WFP10" s="14"/>
      <c r="WFQ10" s="14"/>
      <c r="WFR10" s="14"/>
      <c r="WFS10" s="14"/>
      <c r="WFT10" s="14"/>
      <c r="WFU10" s="14"/>
      <c r="WFV10" s="14"/>
      <c r="WFW10" s="14"/>
      <c r="WFX10" s="14"/>
      <c r="WFY10" s="14"/>
      <c r="WFZ10" s="14"/>
      <c r="WGA10" s="14"/>
      <c r="WGB10" s="14"/>
      <c r="WGC10" s="14"/>
      <c r="WGD10" s="14"/>
      <c r="WGE10" s="14"/>
      <c r="WGF10" s="14"/>
      <c r="WGG10" s="14"/>
      <c r="WGH10" s="14"/>
      <c r="WGI10" s="14"/>
      <c r="WGJ10" s="14"/>
      <c r="WGK10" s="14"/>
      <c r="WGL10" s="14"/>
      <c r="WGM10" s="14"/>
      <c r="WGN10" s="14"/>
      <c r="WGO10" s="14"/>
      <c r="WGP10" s="14"/>
      <c r="WGQ10" s="14"/>
      <c r="WGR10" s="14"/>
      <c r="WGS10" s="14"/>
      <c r="WGT10" s="14"/>
      <c r="WGU10" s="14"/>
      <c r="WGV10" s="14"/>
      <c r="WGW10" s="14"/>
      <c r="WGX10" s="14"/>
      <c r="WGY10" s="14"/>
      <c r="WGZ10" s="14"/>
      <c r="WHA10" s="14"/>
      <c r="WHB10" s="14"/>
      <c r="WHC10" s="14"/>
      <c r="WHD10" s="14"/>
      <c r="WHE10" s="14"/>
      <c r="WHF10" s="14"/>
      <c r="WHG10" s="14"/>
      <c r="WHH10" s="14"/>
      <c r="WHI10" s="14"/>
      <c r="WHJ10" s="14"/>
      <c r="WHK10" s="14"/>
      <c r="WHL10" s="14"/>
      <c r="WHM10" s="14"/>
      <c r="WHN10" s="14"/>
      <c r="WHO10" s="14"/>
      <c r="WHP10" s="14"/>
      <c r="WHQ10" s="14"/>
      <c r="WHR10" s="14"/>
      <c r="WHS10" s="14"/>
      <c r="WHT10" s="14"/>
      <c r="WHU10" s="14"/>
      <c r="WHV10" s="14"/>
      <c r="WHW10" s="14"/>
      <c r="WHX10" s="14"/>
      <c r="WHY10" s="14"/>
      <c r="WHZ10" s="14"/>
      <c r="WIA10" s="14"/>
      <c r="WIB10" s="14"/>
      <c r="WIC10" s="14"/>
      <c r="WID10" s="14"/>
      <c r="WIE10" s="14"/>
      <c r="WIF10" s="14"/>
      <c r="WIG10" s="14"/>
      <c r="WIH10" s="14"/>
      <c r="WII10" s="14"/>
      <c r="WIJ10" s="14"/>
      <c r="WIK10" s="14"/>
      <c r="WIL10" s="14"/>
      <c r="WIM10" s="14"/>
      <c r="WIN10" s="14"/>
      <c r="WIO10" s="14"/>
      <c r="WIP10" s="14"/>
      <c r="WIQ10" s="14"/>
      <c r="WIR10" s="14"/>
      <c r="WIS10" s="14"/>
      <c r="WIT10" s="14"/>
      <c r="WIU10" s="14"/>
      <c r="WIV10" s="14"/>
      <c r="WIW10" s="14"/>
      <c r="WIX10" s="14"/>
      <c r="WIY10" s="14"/>
      <c r="WIZ10" s="14"/>
      <c r="WJA10" s="14"/>
      <c r="WJB10" s="14"/>
      <c r="WJC10" s="14"/>
      <c r="WJD10" s="14"/>
      <c r="WJE10" s="14"/>
      <c r="WJF10" s="14"/>
      <c r="WJG10" s="14"/>
      <c r="WJH10" s="14"/>
      <c r="WJI10" s="14"/>
      <c r="WJJ10" s="14"/>
      <c r="WJK10" s="14"/>
      <c r="WJL10" s="14"/>
      <c r="WJM10" s="14"/>
      <c r="WJN10" s="14"/>
      <c r="WJO10" s="14"/>
      <c r="WJP10" s="14"/>
      <c r="WJQ10" s="14"/>
      <c r="WJR10" s="14"/>
      <c r="WJS10" s="14"/>
      <c r="WJT10" s="14"/>
      <c r="WJU10" s="14"/>
      <c r="WJV10" s="14"/>
      <c r="WJW10" s="14"/>
      <c r="WJX10" s="14"/>
      <c r="WJY10" s="14"/>
      <c r="WJZ10" s="14"/>
      <c r="WKA10" s="14"/>
      <c r="WKB10" s="14"/>
      <c r="WKC10" s="14"/>
      <c r="WKD10" s="14"/>
      <c r="WKE10" s="14"/>
      <c r="WKF10" s="14"/>
      <c r="WKG10" s="14"/>
      <c r="WKH10" s="14"/>
      <c r="WKI10" s="14"/>
      <c r="WKJ10" s="14"/>
      <c r="WKK10" s="14"/>
      <c r="WKL10" s="14"/>
      <c r="WKM10" s="14"/>
      <c r="WKN10" s="14"/>
      <c r="WKO10" s="14"/>
      <c r="WKP10" s="14"/>
      <c r="WKQ10" s="14"/>
      <c r="WKR10" s="14"/>
      <c r="WKS10" s="14"/>
      <c r="WKT10" s="14"/>
      <c r="WKU10" s="14"/>
      <c r="WKV10" s="14"/>
      <c r="WKW10" s="14"/>
      <c r="WKX10" s="14"/>
      <c r="WKY10" s="14"/>
      <c r="WKZ10" s="14"/>
      <c r="WLA10" s="14"/>
      <c r="WLB10" s="14"/>
      <c r="WLC10" s="14"/>
      <c r="WLD10" s="14"/>
      <c r="WLE10" s="14"/>
      <c r="WLF10" s="14"/>
      <c r="WLG10" s="14"/>
      <c r="WLH10" s="14"/>
      <c r="WLI10" s="14"/>
      <c r="WLJ10" s="14"/>
      <c r="WLK10" s="14"/>
      <c r="WLL10" s="14"/>
      <c r="WLM10" s="14"/>
      <c r="WLN10" s="14"/>
      <c r="WLO10" s="14"/>
      <c r="WLP10" s="14"/>
      <c r="WLQ10" s="14"/>
      <c r="WLR10" s="14"/>
      <c r="WLS10" s="14"/>
      <c r="WLT10" s="14"/>
      <c r="WLU10" s="14"/>
      <c r="WLV10" s="14"/>
      <c r="WLW10" s="14"/>
      <c r="WLX10" s="14"/>
      <c r="WLY10" s="14"/>
      <c r="WLZ10" s="14"/>
      <c r="WMA10" s="14"/>
      <c r="WMB10" s="14"/>
      <c r="WMC10" s="14"/>
      <c r="WMD10" s="14"/>
      <c r="WME10" s="14"/>
      <c r="WMF10" s="14"/>
      <c r="WMG10" s="14"/>
      <c r="WMH10" s="14"/>
      <c r="WMI10" s="14"/>
      <c r="WMJ10" s="14"/>
      <c r="WMK10" s="14"/>
      <c r="WML10" s="14"/>
      <c r="WMM10" s="14"/>
      <c r="WMN10" s="14"/>
      <c r="WMO10" s="14"/>
      <c r="WMP10" s="14"/>
      <c r="WMQ10" s="14"/>
      <c r="WMR10" s="14"/>
      <c r="WMS10" s="14"/>
      <c r="WMT10" s="14"/>
      <c r="WMU10" s="14"/>
      <c r="WMV10" s="14"/>
      <c r="WMW10" s="14"/>
      <c r="WMX10" s="14"/>
      <c r="WMY10" s="14"/>
      <c r="WMZ10" s="14"/>
      <c r="WNA10" s="14"/>
      <c r="WNB10" s="14"/>
      <c r="WNC10" s="14"/>
      <c r="WND10" s="14"/>
      <c r="WNE10" s="14"/>
      <c r="WNF10" s="14"/>
      <c r="WNG10" s="14"/>
      <c r="WNH10" s="14"/>
      <c r="WNI10" s="14"/>
      <c r="WNJ10" s="14"/>
      <c r="WNK10" s="14"/>
      <c r="WNL10" s="14"/>
      <c r="WNM10" s="14"/>
      <c r="WNN10" s="14"/>
      <c r="WNO10" s="14"/>
      <c r="WNP10" s="14"/>
      <c r="WNQ10" s="14"/>
      <c r="WNR10" s="14"/>
      <c r="WNS10" s="14"/>
      <c r="WNT10" s="14"/>
      <c r="WNU10" s="14"/>
      <c r="WNV10" s="14"/>
      <c r="WNW10" s="14"/>
      <c r="WNX10" s="14"/>
      <c r="WNY10" s="14"/>
      <c r="WNZ10" s="14"/>
      <c r="WOA10" s="14"/>
      <c r="WOB10" s="14"/>
      <c r="WOC10" s="14"/>
      <c r="WOD10" s="14"/>
      <c r="WOE10" s="14"/>
      <c r="WOF10" s="14"/>
      <c r="WOG10" s="14"/>
      <c r="WOH10" s="14"/>
      <c r="WOI10" s="14"/>
      <c r="WOJ10" s="14"/>
      <c r="WOK10" s="14"/>
      <c r="WOL10" s="14"/>
      <c r="WOM10" s="14"/>
      <c r="WON10" s="14"/>
      <c r="WOO10" s="14"/>
      <c r="WOP10" s="14"/>
      <c r="WOQ10" s="14"/>
      <c r="WOR10" s="14"/>
      <c r="WOS10" s="14"/>
      <c r="WOT10" s="14"/>
      <c r="WOU10" s="14"/>
      <c r="WOV10" s="14"/>
      <c r="WOW10" s="14"/>
      <c r="WOX10" s="14"/>
      <c r="WOY10" s="14"/>
      <c r="WOZ10" s="14"/>
      <c r="WPA10" s="14"/>
      <c r="WPB10" s="14"/>
      <c r="WPC10" s="14"/>
      <c r="WPD10" s="14"/>
      <c r="WPE10" s="14"/>
      <c r="WPF10" s="14"/>
      <c r="WPG10" s="14"/>
      <c r="WPH10" s="14"/>
      <c r="WPI10" s="14"/>
      <c r="WPJ10" s="14"/>
      <c r="WPK10" s="14"/>
      <c r="WPL10" s="14"/>
      <c r="WPM10" s="14"/>
      <c r="WPN10" s="14"/>
      <c r="WPO10" s="14"/>
      <c r="WPP10" s="14"/>
      <c r="WPQ10" s="14"/>
      <c r="WPR10" s="14"/>
      <c r="WPS10" s="14"/>
      <c r="WPT10" s="14"/>
      <c r="WPU10" s="14"/>
      <c r="WPV10" s="14"/>
      <c r="WPW10" s="14"/>
      <c r="WPX10" s="14"/>
      <c r="WPY10" s="14"/>
      <c r="WPZ10" s="14"/>
      <c r="WQA10" s="14"/>
      <c r="WQB10" s="14"/>
      <c r="WQC10" s="14"/>
      <c r="WQD10" s="14"/>
      <c r="WQE10" s="14"/>
      <c r="WQF10" s="14"/>
      <c r="WQG10" s="14"/>
      <c r="WQH10" s="14"/>
      <c r="WQI10" s="14"/>
      <c r="WQJ10" s="14"/>
      <c r="WQK10" s="14"/>
      <c r="WQL10" s="14"/>
      <c r="WQM10" s="14"/>
      <c r="WQN10" s="14"/>
      <c r="WQO10" s="14"/>
      <c r="WQP10" s="14"/>
      <c r="WQQ10" s="14"/>
      <c r="WQR10" s="14"/>
      <c r="WQS10" s="14"/>
      <c r="WQT10" s="14"/>
      <c r="WQU10" s="14"/>
      <c r="WQV10" s="14"/>
      <c r="WQW10" s="14"/>
      <c r="WQX10" s="14"/>
      <c r="WQY10" s="14"/>
      <c r="WQZ10" s="14"/>
      <c r="WRA10" s="14"/>
      <c r="WRB10" s="14"/>
      <c r="WRC10" s="14"/>
      <c r="WRD10" s="14"/>
      <c r="WRE10" s="14"/>
      <c r="WRF10" s="14"/>
      <c r="WRG10" s="14"/>
      <c r="WRH10" s="14"/>
      <c r="WRI10" s="14"/>
      <c r="WRJ10" s="14"/>
      <c r="WRK10" s="14"/>
      <c r="WRL10" s="14"/>
      <c r="WRM10" s="14"/>
      <c r="WRN10" s="14"/>
      <c r="WRO10" s="14"/>
      <c r="WRP10" s="14"/>
      <c r="WRQ10" s="14"/>
      <c r="WRR10" s="14"/>
      <c r="WRS10" s="14"/>
      <c r="WRT10" s="14"/>
      <c r="WRU10" s="14"/>
      <c r="WRV10" s="14"/>
      <c r="WRW10" s="14"/>
      <c r="WRX10" s="14"/>
      <c r="WRY10" s="14"/>
      <c r="WRZ10" s="14"/>
      <c r="WSA10" s="14"/>
      <c r="WSB10" s="14"/>
      <c r="WSC10" s="14"/>
      <c r="WSD10" s="14"/>
      <c r="WSE10" s="14"/>
      <c r="WSF10" s="14"/>
      <c r="WSG10" s="14"/>
      <c r="WSH10" s="14"/>
      <c r="WSI10" s="14"/>
      <c r="WSJ10" s="14"/>
      <c r="WSK10" s="14"/>
      <c r="WSL10" s="14"/>
      <c r="WSM10" s="14"/>
      <c r="WSN10" s="14"/>
      <c r="WSO10" s="14"/>
      <c r="WSP10" s="14"/>
      <c r="WSQ10" s="14"/>
      <c r="WSR10" s="14"/>
      <c r="WSS10" s="14"/>
      <c r="WST10" s="14"/>
      <c r="WSU10" s="14"/>
      <c r="WSV10" s="14"/>
      <c r="WSW10" s="14"/>
      <c r="WSX10" s="14"/>
      <c r="WSY10" s="14"/>
      <c r="WSZ10" s="14"/>
      <c r="WTA10" s="14"/>
      <c r="WTB10" s="14"/>
      <c r="WTC10" s="14"/>
      <c r="WTD10" s="14"/>
      <c r="WTE10" s="14"/>
      <c r="WTF10" s="14"/>
      <c r="WTG10" s="14"/>
      <c r="WTH10" s="14"/>
      <c r="WTI10" s="14"/>
      <c r="WTJ10" s="14"/>
      <c r="WTK10" s="14"/>
      <c r="WTL10" s="14"/>
      <c r="WTM10" s="14"/>
      <c r="WTN10" s="14"/>
      <c r="WTO10" s="14"/>
      <c r="WTP10" s="14"/>
      <c r="WTQ10" s="14"/>
      <c r="WTR10" s="14"/>
      <c r="WTS10" s="14"/>
      <c r="WTT10" s="14"/>
      <c r="WTU10" s="14"/>
      <c r="WTV10" s="14"/>
      <c r="WTW10" s="14"/>
      <c r="WTX10" s="14"/>
      <c r="WTY10" s="14"/>
      <c r="WTZ10" s="14"/>
      <c r="WUA10" s="14"/>
      <c r="WUB10" s="14"/>
      <c r="WUC10" s="14"/>
      <c r="WUD10" s="14"/>
      <c r="WUE10" s="14"/>
      <c r="WUF10" s="14"/>
      <c r="WUG10" s="14"/>
      <c r="WUH10" s="14"/>
      <c r="WUI10" s="14"/>
      <c r="WUJ10" s="14"/>
      <c r="WUK10" s="14"/>
      <c r="WUL10" s="14"/>
      <c r="WUM10" s="14"/>
      <c r="WUN10" s="14"/>
      <c r="WUO10" s="14"/>
      <c r="WUP10" s="14"/>
      <c r="WUQ10" s="14"/>
      <c r="WUR10" s="14"/>
      <c r="WUS10" s="14"/>
      <c r="WUT10" s="14"/>
      <c r="WUU10" s="14"/>
      <c r="WUV10" s="14"/>
      <c r="WUW10" s="14"/>
      <c r="WUX10" s="14"/>
      <c r="WUY10" s="14"/>
      <c r="WUZ10" s="14"/>
      <c r="WVA10" s="14"/>
      <c r="WVB10" s="14"/>
      <c r="WVC10" s="14"/>
      <c r="WVD10" s="14"/>
      <c r="WVE10" s="14"/>
      <c r="WVF10" s="14"/>
      <c r="WVG10" s="14"/>
      <c r="WVH10" s="14"/>
      <c r="WVI10" s="14"/>
      <c r="WVJ10" s="14"/>
      <c r="WVK10" s="14"/>
      <c r="WVL10" s="14"/>
      <c r="WVM10" s="14"/>
      <c r="WVN10" s="14"/>
      <c r="WVO10" s="14"/>
      <c r="WVP10" s="14"/>
      <c r="WVQ10" s="14"/>
      <c r="WVR10" s="14"/>
      <c r="WVS10" s="14"/>
      <c r="WVT10" s="14"/>
      <c r="WVU10" s="14"/>
      <c r="WVV10" s="14"/>
      <c r="WVW10" s="14"/>
      <c r="WVX10" s="14"/>
      <c r="WVY10" s="14"/>
      <c r="WVZ10" s="14"/>
      <c r="WWA10" s="14"/>
      <c r="WWB10" s="14"/>
      <c r="WWC10" s="14"/>
      <c r="WWD10" s="14"/>
      <c r="WWE10" s="14"/>
      <c r="WWF10" s="14"/>
      <c r="WWG10" s="14"/>
      <c r="WWH10" s="14"/>
      <c r="WWI10" s="14"/>
      <c r="WWJ10" s="14"/>
      <c r="WWK10" s="14"/>
      <c r="WWL10" s="14"/>
      <c r="WWM10" s="14"/>
      <c r="WWN10" s="14"/>
      <c r="WWO10" s="14"/>
      <c r="WWP10" s="14"/>
      <c r="WWQ10" s="14"/>
      <c r="WWR10" s="14"/>
      <c r="WWS10" s="14"/>
      <c r="WWT10" s="14"/>
      <c r="WWU10" s="14"/>
      <c r="WWV10" s="14"/>
      <c r="WWW10" s="14"/>
      <c r="WWX10" s="14"/>
      <c r="WWY10" s="14"/>
      <c r="WWZ10" s="14"/>
      <c r="WXA10" s="14"/>
      <c r="WXB10" s="14"/>
      <c r="WXC10" s="14"/>
      <c r="WXD10" s="14"/>
      <c r="WXE10" s="14"/>
      <c r="WXF10" s="14"/>
      <c r="WXG10" s="14"/>
      <c r="WXH10" s="14"/>
      <c r="WXI10" s="14"/>
      <c r="WXJ10" s="14"/>
      <c r="WXK10" s="14"/>
      <c r="WXL10" s="14"/>
      <c r="WXM10" s="14"/>
      <c r="WXN10" s="14"/>
      <c r="WXO10" s="14"/>
      <c r="WXP10" s="14"/>
      <c r="WXQ10" s="14"/>
      <c r="WXR10" s="14"/>
      <c r="WXS10" s="14"/>
      <c r="WXT10" s="14"/>
      <c r="WXU10" s="14"/>
      <c r="WXV10" s="14"/>
      <c r="WXW10" s="14"/>
      <c r="WXX10" s="14"/>
      <c r="WXY10" s="14"/>
      <c r="WXZ10" s="14"/>
      <c r="WYA10" s="14"/>
      <c r="WYB10" s="14"/>
      <c r="WYC10" s="14"/>
      <c r="WYD10" s="14"/>
      <c r="WYE10" s="14"/>
      <c r="WYF10" s="14"/>
      <c r="WYG10" s="14"/>
      <c r="WYH10" s="14"/>
      <c r="WYI10" s="14"/>
      <c r="WYJ10" s="14"/>
      <c r="WYK10" s="14"/>
      <c r="WYL10" s="14"/>
      <c r="WYM10" s="14"/>
      <c r="WYN10" s="14"/>
      <c r="WYO10" s="14"/>
      <c r="WYP10" s="14"/>
      <c r="WYQ10" s="14"/>
      <c r="WYR10" s="14"/>
      <c r="WYS10" s="14"/>
      <c r="WYT10" s="14"/>
      <c r="WYU10" s="14"/>
      <c r="WYV10" s="14"/>
      <c r="WYW10" s="14"/>
      <c r="WYX10" s="14"/>
      <c r="WYY10" s="14"/>
      <c r="WYZ10" s="14"/>
      <c r="WZA10" s="14"/>
      <c r="WZB10" s="14"/>
      <c r="WZC10" s="14"/>
      <c r="WZD10" s="14"/>
      <c r="WZE10" s="14"/>
      <c r="WZF10" s="14"/>
      <c r="WZG10" s="14"/>
      <c r="WZH10" s="14"/>
      <c r="WZI10" s="14"/>
      <c r="WZJ10" s="14"/>
      <c r="WZK10" s="14"/>
      <c r="WZL10" s="14"/>
      <c r="WZM10" s="14"/>
      <c r="WZN10" s="14"/>
      <c r="WZO10" s="14"/>
      <c r="WZP10" s="14"/>
      <c r="WZQ10" s="14"/>
      <c r="WZR10" s="14"/>
      <c r="WZS10" s="14"/>
      <c r="WZT10" s="14"/>
      <c r="WZU10" s="14"/>
      <c r="WZV10" s="14"/>
      <c r="WZW10" s="14"/>
      <c r="WZX10" s="14"/>
      <c r="WZY10" s="14"/>
      <c r="WZZ10" s="14"/>
      <c r="XAA10" s="14"/>
      <c r="XAB10" s="14"/>
      <c r="XAC10" s="14"/>
      <c r="XAD10" s="14"/>
      <c r="XAE10" s="14"/>
      <c r="XAF10" s="14"/>
      <c r="XAG10" s="14"/>
      <c r="XAH10" s="14"/>
      <c r="XAI10" s="14"/>
      <c r="XAJ10" s="14"/>
      <c r="XAK10" s="14"/>
      <c r="XAL10" s="14"/>
      <c r="XAM10" s="14"/>
      <c r="XAN10" s="14"/>
      <c r="XAO10" s="14"/>
      <c r="XAP10" s="14"/>
      <c r="XAQ10" s="14"/>
      <c r="XAR10" s="14"/>
      <c r="XAS10" s="14"/>
      <c r="XAT10" s="14"/>
      <c r="XAU10" s="14"/>
      <c r="XAV10" s="14"/>
      <c r="XAW10" s="14"/>
      <c r="XAX10" s="14"/>
      <c r="XAY10" s="14"/>
      <c r="XAZ10" s="14"/>
      <c r="XBA10" s="14"/>
      <c r="XBB10" s="14"/>
      <c r="XBC10" s="14"/>
      <c r="XBD10" s="14"/>
      <c r="XBE10" s="14"/>
      <c r="XBF10" s="14"/>
      <c r="XBG10" s="14"/>
      <c r="XBH10" s="14"/>
      <c r="XBI10" s="14"/>
      <c r="XBJ10" s="14"/>
      <c r="XBK10" s="14"/>
      <c r="XBL10" s="14"/>
      <c r="XBM10" s="14"/>
      <c r="XBN10" s="14"/>
      <c r="XBO10" s="14"/>
      <c r="XBP10" s="14"/>
      <c r="XBQ10" s="14"/>
      <c r="XBR10" s="14"/>
      <c r="XBS10" s="14"/>
      <c r="XBT10" s="14"/>
      <c r="XBU10" s="14"/>
      <c r="XBV10" s="14"/>
      <c r="XBW10" s="14"/>
      <c r="XBX10" s="14"/>
      <c r="XBY10" s="14"/>
      <c r="XBZ10" s="14"/>
      <c r="XCA10" s="14"/>
      <c r="XCB10" s="14"/>
      <c r="XCC10" s="14"/>
      <c r="XCD10" s="14"/>
      <c r="XCE10" s="14"/>
      <c r="XCF10" s="14"/>
      <c r="XCG10" s="14"/>
      <c r="XCH10" s="14"/>
      <c r="XCI10" s="14"/>
      <c r="XCJ10" s="14"/>
      <c r="XCK10" s="14"/>
      <c r="XCL10" s="14"/>
      <c r="XCM10" s="14"/>
      <c r="XCN10" s="14"/>
      <c r="XCO10" s="14"/>
      <c r="XCP10" s="14"/>
      <c r="XCQ10" s="14"/>
      <c r="XCR10" s="14"/>
      <c r="XCS10" s="14"/>
      <c r="XCT10" s="14"/>
      <c r="XCU10" s="14"/>
      <c r="XCV10" s="14"/>
      <c r="XCW10" s="14"/>
      <c r="XCX10" s="14"/>
      <c r="XCY10" s="14"/>
      <c r="XCZ10" s="14"/>
      <c r="XDA10" s="14"/>
      <c r="XDB10" s="14"/>
      <c r="XDC10" s="14"/>
      <c r="XDD10" s="14"/>
      <c r="XDE10" s="14"/>
      <c r="XDF10" s="14"/>
      <c r="XDG10" s="14"/>
      <c r="XDH10" s="14"/>
      <c r="XDI10" s="14"/>
      <c r="XDJ10" s="14"/>
      <c r="XDK10" s="14"/>
      <c r="XDL10" s="14"/>
      <c r="XDM10" s="14"/>
      <c r="XDN10" s="14"/>
      <c r="XDO10" s="14"/>
      <c r="XDP10" s="14"/>
      <c r="XDQ10" s="14"/>
      <c r="XDR10" s="14"/>
      <c r="XDS10" s="14"/>
      <c r="XDT10" s="14"/>
      <c r="XDU10" s="14"/>
      <c r="XDV10" s="14"/>
      <c r="XDW10" s="14"/>
      <c r="XDX10" s="14"/>
      <c r="XDY10" s="14"/>
      <c r="XDZ10" s="14"/>
      <c r="XEA10" s="14"/>
      <c r="XEB10" s="14"/>
      <c r="XEC10" s="14"/>
      <c r="XED10" s="14"/>
      <c r="XEE10" s="14"/>
      <c r="XEF10" s="14"/>
      <c r="XEG10" s="14"/>
      <c r="XEH10" s="14"/>
      <c r="XEI10" s="14"/>
      <c r="XEJ10" s="14"/>
      <c r="XEK10" s="14"/>
      <c r="XEL10" s="14"/>
      <c r="XEM10" s="14"/>
      <c r="XEN10" s="14"/>
      <c r="XEO10" s="14"/>
      <c r="XEP10" s="14"/>
      <c r="XEQ10" s="14"/>
      <c r="XER10" s="14"/>
      <c r="XES10" s="14"/>
      <c r="XET10" s="14"/>
      <c r="XEU10" s="14"/>
      <c r="XEV10" s="14"/>
      <c r="XEW10" s="14"/>
      <c r="XEX10" s="14"/>
      <c r="XEY10" s="14"/>
      <c r="XEZ10" s="14"/>
      <c r="XFA10" s="14"/>
    </row>
    <row r="11" spans="1:16381">
      <c r="A11" s="29">
        <v>3</v>
      </c>
      <c r="B11" s="35" t="s">
        <v>15</v>
      </c>
      <c r="C11" s="27">
        <v>27</v>
      </c>
      <c r="D11" s="29">
        <v>44</v>
      </c>
      <c r="E11" s="25">
        <v>367.1</v>
      </c>
      <c r="F11" s="25">
        <v>92.9</v>
      </c>
      <c r="G11" s="25">
        <v>92.9</v>
      </c>
      <c r="H11" s="25"/>
      <c r="I11" s="25"/>
      <c r="J11" s="25"/>
      <c r="K11" s="25">
        <f t="shared" ref="K11:K52" si="0">E11-F11</f>
        <v>274.20000000000005</v>
      </c>
      <c r="L11" s="25">
        <v>367.1</v>
      </c>
      <c r="M11" s="185"/>
      <c r="N11" s="185"/>
      <c r="O11" s="364">
        <v>378000</v>
      </c>
      <c r="P11" s="185"/>
      <c r="Q11" s="185"/>
      <c r="R11" s="185">
        <v>78000000</v>
      </c>
      <c r="S11" s="184">
        <f t="shared" ref="S11" si="1">+O11+P11+Q11+R11</f>
        <v>78378000</v>
      </c>
      <c r="T11" s="25" t="s">
        <v>253</v>
      </c>
      <c r="U11" s="25"/>
      <c r="V11" s="25"/>
      <c r="W11" s="49" t="s">
        <v>250</v>
      </c>
      <c r="X11" s="25"/>
      <c r="Y11" s="179" t="s">
        <v>177</v>
      </c>
    </row>
    <row r="12" spans="1:16381" s="15" customFormat="1" ht="31.2">
      <c r="A12" s="29">
        <v>4</v>
      </c>
      <c r="B12" s="35" t="s">
        <v>67</v>
      </c>
      <c r="C12" s="29">
        <v>27</v>
      </c>
      <c r="D12" s="29">
        <v>15</v>
      </c>
      <c r="E12" s="25">
        <v>897.8</v>
      </c>
      <c r="F12" s="25">
        <v>152.19999999999999</v>
      </c>
      <c r="G12" s="25">
        <v>60.1</v>
      </c>
      <c r="H12" s="25"/>
      <c r="I12" s="25"/>
      <c r="J12" s="25">
        <v>92.1</v>
      </c>
      <c r="K12" s="25">
        <f t="shared" si="0"/>
        <v>745.59999999999991</v>
      </c>
      <c r="L12" s="29"/>
      <c r="M12" s="185"/>
      <c r="N12" s="185"/>
      <c r="O12" s="364">
        <v>1372000</v>
      </c>
      <c r="P12" s="185">
        <v>34942000</v>
      </c>
      <c r="Q12" s="185">
        <f t="shared" ref="Q12:Q31" si="2">J12*3*210000</f>
        <v>58022999.999999993</v>
      </c>
      <c r="R12" s="185">
        <v>36000000</v>
      </c>
      <c r="S12" s="184">
        <f>R12+Q12+P12+O12</f>
        <v>130337000</v>
      </c>
      <c r="T12" s="25" t="s">
        <v>249</v>
      </c>
      <c r="U12" s="25"/>
      <c r="V12" s="25"/>
      <c r="W12" s="49" t="s">
        <v>250</v>
      </c>
      <c r="X12" s="25" t="s">
        <v>254</v>
      </c>
      <c r="Y12" s="181" t="s">
        <v>68</v>
      </c>
    </row>
    <row r="13" spans="1:16381" ht="31.2">
      <c r="A13" s="29">
        <v>5</v>
      </c>
      <c r="B13" s="35" t="s">
        <v>273</v>
      </c>
      <c r="C13" s="27">
        <v>27</v>
      </c>
      <c r="D13" s="29">
        <v>43</v>
      </c>
      <c r="E13" s="25">
        <v>249</v>
      </c>
      <c r="F13" s="25">
        <v>60.2</v>
      </c>
      <c r="G13" s="25">
        <v>9.1999999999999993</v>
      </c>
      <c r="H13" s="25"/>
      <c r="I13" s="25"/>
      <c r="J13" s="25">
        <v>51</v>
      </c>
      <c r="K13" s="25">
        <f t="shared" si="0"/>
        <v>188.8</v>
      </c>
      <c r="L13" s="25">
        <v>198</v>
      </c>
      <c r="M13" s="185"/>
      <c r="N13" s="185"/>
      <c r="O13" s="364">
        <v>504000</v>
      </c>
      <c r="P13" s="185">
        <v>59629000</v>
      </c>
      <c r="Q13" s="185">
        <f t="shared" si="2"/>
        <v>32130000</v>
      </c>
      <c r="R13" s="185">
        <v>36000000</v>
      </c>
      <c r="S13" s="184">
        <f>R13+Q13+P13+O13</f>
        <v>128263000</v>
      </c>
      <c r="T13" s="25" t="s">
        <v>249</v>
      </c>
      <c r="U13" s="25"/>
      <c r="V13" s="25"/>
      <c r="W13" s="49" t="s">
        <v>250</v>
      </c>
      <c r="X13" s="25" t="s">
        <v>254</v>
      </c>
      <c r="Y13" s="179"/>
    </row>
    <row r="14" spans="1:16381" ht="31.2">
      <c r="A14" s="29">
        <v>6</v>
      </c>
      <c r="B14" s="35" t="s">
        <v>179</v>
      </c>
      <c r="C14" s="27">
        <v>27</v>
      </c>
      <c r="D14" s="29">
        <v>42</v>
      </c>
      <c r="E14" s="25">
        <v>296.89999999999998</v>
      </c>
      <c r="F14" s="25">
        <v>73.400000000000006</v>
      </c>
      <c r="G14" s="25">
        <v>4.2</v>
      </c>
      <c r="H14" s="25"/>
      <c r="I14" s="25"/>
      <c r="J14" s="25">
        <v>69.2</v>
      </c>
      <c r="K14" s="25">
        <f t="shared" si="0"/>
        <v>223.49999999999997</v>
      </c>
      <c r="L14" s="25">
        <v>223</v>
      </c>
      <c r="M14" s="185"/>
      <c r="N14" s="185"/>
      <c r="O14" s="364"/>
      <c r="P14" s="185">
        <v>55669000</v>
      </c>
      <c r="Q14" s="185">
        <f t="shared" si="2"/>
        <v>43596000.000000007</v>
      </c>
      <c r="R14" s="185"/>
      <c r="S14" s="184">
        <f>R14+Q14+P14+O14</f>
        <v>99265000</v>
      </c>
      <c r="T14" s="25" t="s">
        <v>253</v>
      </c>
      <c r="U14" s="25"/>
      <c r="V14" s="25"/>
      <c r="W14" s="49" t="s">
        <v>250</v>
      </c>
      <c r="X14" s="25" t="s">
        <v>254</v>
      </c>
      <c r="Y14" s="179"/>
    </row>
    <row r="15" spans="1:16381" ht="31.2">
      <c r="A15" s="29">
        <v>7</v>
      </c>
      <c r="B15" s="35" t="s">
        <v>180</v>
      </c>
      <c r="C15" s="27">
        <v>27</v>
      </c>
      <c r="D15" s="29">
        <v>36</v>
      </c>
      <c r="E15" s="25">
        <v>290.60000000000002</v>
      </c>
      <c r="F15" s="25">
        <v>88.1</v>
      </c>
      <c r="G15" s="25">
        <v>6.6</v>
      </c>
      <c r="H15" s="25"/>
      <c r="I15" s="25"/>
      <c r="J15" s="25">
        <v>81.5</v>
      </c>
      <c r="K15" s="25">
        <f t="shared" si="0"/>
        <v>202.50000000000003</v>
      </c>
      <c r="L15" s="25">
        <v>193</v>
      </c>
      <c r="M15" s="185"/>
      <c r="N15" s="185"/>
      <c r="O15" s="364"/>
      <c r="P15" s="185">
        <v>29797000</v>
      </c>
      <c r="Q15" s="185">
        <f t="shared" si="2"/>
        <v>51345000</v>
      </c>
      <c r="R15" s="185">
        <v>66000000</v>
      </c>
      <c r="S15" s="184">
        <f t="shared" ref="S15:S23" si="3">R15+Q15+P15+O15</f>
        <v>147142000</v>
      </c>
      <c r="T15" s="25" t="s">
        <v>258</v>
      </c>
      <c r="U15" s="25"/>
      <c r="V15" s="25"/>
      <c r="W15" s="49" t="s">
        <v>250</v>
      </c>
      <c r="X15" s="25" t="s">
        <v>254</v>
      </c>
      <c r="Y15" s="179"/>
    </row>
    <row r="16" spans="1:16381" ht="31.2">
      <c r="A16" s="29">
        <v>8</v>
      </c>
      <c r="B16" s="35" t="s">
        <v>181</v>
      </c>
      <c r="C16" s="27">
        <v>27</v>
      </c>
      <c r="D16" s="29">
        <v>35</v>
      </c>
      <c r="E16" s="25">
        <v>260.8</v>
      </c>
      <c r="F16" s="25">
        <v>79.900000000000006</v>
      </c>
      <c r="G16" s="25">
        <v>5.9</v>
      </c>
      <c r="H16" s="25"/>
      <c r="I16" s="25"/>
      <c r="J16" s="25">
        <v>74</v>
      </c>
      <c r="K16" s="25">
        <f t="shared" si="0"/>
        <v>180.9</v>
      </c>
      <c r="L16" s="25">
        <v>183</v>
      </c>
      <c r="M16" s="185"/>
      <c r="N16" s="185"/>
      <c r="O16" s="364">
        <v>210000</v>
      </c>
      <c r="P16" s="185">
        <v>51056000</v>
      </c>
      <c r="Q16" s="185">
        <f t="shared" si="2"/>
        <v>46620000</v>
      </c>
      <c r="R16" s="185"/>
      <c r="S16" s="184">
        <f t="shared" si="3"/>
        <v>97886000</v>
      </c>
      <c r="T16" s="25" t="s">
        <v>253</v>
      </c>
      <c r="U16" s="25"/>
      <c r="V16" s="25"/>
      <c r="W16" s="49" t="s">
        <v>250</v>
      </c>
      <c r="X16" s="25" t="s">
        <v>254</v>
      </c>
      <c r="Y16" s="179"/>
    </row>
    <row r="17" spans="1:25" ht="31.2">
      <c r="A17" s="29">
        <v>9</v>
      </c>
      <c r="B17" s="35" t="s">
        <v>182</v>
      </c>
      <c r="C17" s="27">
        <v>27</v>
      </c>
      <c r="D17" s="29">
        <v>34</v>
      </c>
      <c r="E17" s="25">
        <v>269.8</v>
      </c>
      <c r="F17" s="25">
        <v>92.3</v>
      </c>
      <c r="G17" s="25">
        <v>7</v>
      </c>
      <c r="H17" s="25"/>
      <c r="I17" s="25"/>
      <c r="J17" s="25">
        <v>85.3</v>
      </c>
      <c r="K17" s="25">
        <f t="shared" si="0"/>
        <v>177.5</v>
      </c>
      <c r="L17" s="25">
        <v>181</v>
      </c>
      <c r="M17" s="185"/>
      <c r="N17" s="185"/>
      <c r="O17" s="364"/>
      <c r="P17" s="185">
        <v>64630000</v>
      </c>
      <c r="Q17" s="185">
        <f t="shared" si="2"/>
        <v>53738999.999999993</v>
      </c>
      <c r="R17" s="185"/>
      <c r="S17" s="184">
        <f t="shared" si="3"/>
        <v>118369000</v>
      </c>
      <c r="T17" s="25" t="s">
        <v>253</v>
      </c>
      <c r="U17" s="25"/>
      <c r="V17" s="25"/>
      <c r="W17" s="49" t="s">
        <v>250</v>
      </c>
      <c r="X17" s="25" t="s">
        <v>254</v>
      </c>
      <c r="Y17" s="179"/>
    </row>
    <row r="18" spans="1:25" s="15" customFormat="1" ht="15.75" customHeight="1">
      <c r="A18" s="517">
        <v>10</v>
      </c>
      <c r="B18" s="599" t="s">
        <v>121</v>
      </c>
      <c r="C18" s="29">
        <v>27</v>
      </c>
      <c r="D18" s="29">
        <v>33</v>
      </c>
      <c r="E18" s="25">
        <v>316.10000000000002</v>
      </c>
      <c r="F18" s="25">
        <v>117.9</v>
      </c>
      <c r="G18" s="25">
        <v>8.4</v>
      </c>
      <c r="H18" s="25"/>
      <c r="I18" s="25"/>
      <c r="J18" s="25">
        <v>109.5</v>
      </c>
      <c r="K18" s="25">
        <f t="shared" si="0"/>
        <v>198.20000000000002</v>
      </c>
      <c r="L18" s="25"/>
      <c r="M18" s="185"/>
      <c r="N18" s="185"/>
      <c r="O18" s="364">
        <v>504000</v>
      </c>
      <c r="P18" s="185">
        <v>282079000</v>
      </c>
      <c r="Q18" s="185">
        <f t="shared" si="2"/>
        <v>68985000</v>
      </c>
      <c r="R18" s="185">
        <v>36000000</v>
      </c>
      <c r="S18" s="184">
        <f t="shared" si="3"/>
        <v>387568000</v>
      </c>
      <c r="T18" s="25" t="s">
        <v>249</v>
      </c>
      <c r="U18" s="25"/>
      <c r="V18" s="25"/>
      <c r="W18" s="25" t="s">
        <v>250</v>
      </c>
      <c r="X18" s="25" t="s">
        <v>254</v>
      </c>
      <c r="Y18" s="179"/>
    </row>
    <row r="19" spans="1:25" s="15" customFormat="1">
      <c r="A19" s="517"/>
      <c r="B19" s="599"/>
      <c r="C19" s="29">
        <v>27</v>
      </c>
      <c r="D19" s="29">
        <v>32</v>
      </c>
      <c r="E19" s="25">
        <v>315.10000000000002</v>
      </c>
      <c r="F19" s="25">
        <v>118.2</v>
      </c>
      <c r="G19" s="25">
        <v>10.1</v>
      </c>
      <c r="H19" s="25"/>
      <c r="I19" s="25"/>
      <c r="J19" s="25">
        <v>108.1</v>
      </c>
      <c r="K19" s="25">
        <f t="shared" si="0"/>
        <v>196.90000000000003</v>
      </c>
      <c r="L19" s="25"/>
      <c r="M19" s="185"/>
      <c r="N19" s="185"/>
      <c r="O19" s="364"/>
      <c r="P19" s="185"/>
      <c r="Q19" s="185">
        <f t="shared" si="2"/>
        <v>68102999.999999985</v>
      </c>
      <c r="R19" s="185"/>
      <c r="S19" s="184">
        <f t="shared" si="3"/>
        <v>68102999.999999985</v>
      </c>
      <c r="T19" s="25" t="s">
        <v>249</v>
      </c>
      <c r="U19" s="25"/>
      <c r="V19" s="25"/>
      <c r="W19" s="25" t="s">
        <v>250</v>
      </c>
      <c r="X19" s="25"/>
      <c r="Y19" s="180"/>
    </row>
    <row r="20" spans="1:25" s="15" customFormat="1">
      <c r="A20" s="517"/>
      <c r="B20" s="599"/>
      <c r="C20" s="29">
        <v>27</v>
      </c>
      <c r="D20" s="29">
        <v>31</v>
      </c>
      <c r="E20" s="25">
        <v>311.39999999999998</v>
      </c>
      <c r="F20" s="25">
        <v>123.2</v>
      </c>
      <c r="G20" s="25">
        <v>11.1</v>
      </c>
      <c r="H20" s="25"/>
      <c r="I20" s="25"/>
      <c r="J20" s="25">
        <v>112.1</v>
      </c>
      <c r="K20" s="25">
        <f t="shared" si="0"/>
        <v>188.2</v>
      </c>
      <c r="L20" s="25"/>
      <c r="M20" s="185"/>
      <c r="N20" s="185"/>
      <c r="O20" s="364"/>
      <c r="P20" s="185"/>
      <c r="Q20" s="185">
        <f t="shared" si="2"/>
        <v>70622999.999999985</v>
      </c>
      <c r="R20" s="185"/>
      <c r="S20" s="184">
        <f t="shared" si="3"/>
        <v>70622999.999999985</v>
      </c>
      <c r="T20" s="25" t="s">
        <v>249</v>
      </c>
      <c r="U20" s="25"/>
      <c r="V20" s="25"/>
      <c r="W20" s="25" t="s">
        <v>250</v>
      </c>
      <c r="X20" s="25"/>
      <c r="Y20" s="180"/>
    </row>
    <row r="21" spans="1:25" ht="31.2">
      <c r="A21" s="29">
        <v>11</v>
      </c>
      <c r="B21" s="35" t="s">
        <v>120</v>
      </c>
      <c r="C21" s="27">
        <v>27</v>
      </c>
      <c r="D21" s="29">
        <v>30</v>
      </c>
      <c r="E21" s="25">
        <v>252.3</v>
      </c>
      <c r="F21" s="25">
        <v>92.5</v>
      </c>
      <c r="G21" s="25">
        <v>20</v>
      </c>
      <c r="H21" s="25"/>
      <c r="I21" s="25"/>
      <c r="J21" s="25">
        <v>72.5</v>
      </c>
      <c r="K21" s="25">
        <f t="shared" si="0"/>
        <v>159.80000000000001</v>
      </c>
      <c r="L21" s="25"/>
      <c r="M21" s="185"/>
      <c r="N21" s="185"/>
      <c r="O21" s="364"/>
      <c r="P21" s="185">
        <v>155987000</v>
      </c>
      <c r="Q21" s="185">
        <f t="shared" si="2"/>
        <v>45675000</v>
      </c>
      <c r="R21" s="185">
        <v>36000000</v>
      </c>
      <c r="S21" s="184">
        <f t="shared" si="3"/>
        <v>237662000</v>
      </c>
      <c r="T21" s="25" t="s">
        <v>249</v>
      </c>
      <c r="U21" s="25"/>
      <c r="V21" s="25"/>
      <c r="W21" s="49" t="s">
        <v>250</v>
      </c>
      <c r="X21" s="25" t="s">
        <v>254</v>
      </c>
      <c r="Y21" s="179"/>
    </row>
    <row r="22" spans="1:25" ht="31.2">
      <c r="A22" s="29">
        <v>12</v>
      </c>
      <c r="B22" s="35" t="s">
        <v>71</v>
      </c>
      <c r="C22" s="27">
        <v>27</v>
      </c>
      <c r="D22" s="29">
        <v>29</v>
      </c>
      <c r="E22" s="25">
        <v>196.5</v>
      </c>
      <c r="F22" s="25">
        <v>77.099999999999994</v>
      </c>
      <c r="G22" s="25">
        <v>9</v>
      </c>
      <c r="H22" s="25"/>
      <c r="I22" s="25"/>
      <c r="J22" s="25">
        <v>68.099999999999994</v>
      </c>
      <c r="K22" s="25">
        <f t="shared" si="0"/>
        <v>119.4</v>
      </c>
      <c r="L22" s="25"/>
      <c r="M22" s="185"/>
      <c r="N22" s="185"/>
      <c r="O22" s="364"/>
      <c r="P22" s="185">
        <v>195114000</v>
      </c>
      <c r="Q22" s="185">
        <f>J22*3*210000</f>
        <v>42903000</v>
      </c>
      <c r="R22" s="185">
        <v>36000000</v>
      </c>
      <c r="S22" s="184">
        <f t="shared" si="3"/>
        <v>274017000</v>
      </c>
      <c r="T22" s="25" t="s">
        <v>258</v>
      </c>
      <c r="U22" s="25"/>
      <c r="V22" s="25"/>
      <c r="W22" s="49" t="s">
        <v>250</v>
      </c>
      <c r="X22" s="25" t="s">
        <v>254</v>
      </c>
      <c r="Y22" s="179"/>
    </row>
    <row r="23" spans="1:25" s="15" customFormat="1" ht="31.2">
      <c r="A23" s="29">
        <v>13</v>
      </c>
      <c r="B23" s="35" t="s">
        <v>72</v>
      </c>
      <c r="C23" s="29">
        <v>27</v>
      </c>
      <c r="D23" s="29">
        <v>28</v>
      </c>
      <c r="E23" s="25">
        <v>189.9</v>
      </c>
      <c r="F23" s="25">
        <v>74.5</v>
      </c>
      <c r="G23" s="25"/>
      <c r="H23" s="25">
        <v>6.3</v>
      </c>
      <c r="I23" s="25"/>
      <c r="J23" s="25">
        <v>68.2</v>
      </c>
      <c r="K23" s="25">
        <f t="shared" si="0"/>
        <v>115.4</v>
      </c>
      <c r="L23" s="25"/>
      <c r="M23" s="185"/>
      <c r="N23" s="185"/>
      <c r="O23" s="364">
        <v>1455000</v>
      </c>
      <c r="P23" s="185">
        <v>11283000</v>
      </c>
      <c r="Q23" s="185">
        <f t="shared" si="2"/>
        <v>42966000.000000007</v>
      </c>
      <c r="R23" s="185"/>
      <c r="S23" s="184">
        <f t="shared" si="3"/>
        <v>55704000.000000007</v>
      </c>
      <c r="T23" s="25" t="s">
        <v>253</v>
      </c>
      <c r="U23" s="25"/>
      <c r="V23" s="25"/>
      <c r="W23" s="49" t="s">
        <v>250</v>
      </c>
      <c r="X23" s="25" t="s">
        <v>254</v>
      </c>
      <c r="Y23" s="180"/>
    </row>
    <row r="24" spans="1:25" ht="31.2">
      <c r="A24" s="29">
        <v>14</v>
      </c>
      <c r="B24" s="35" t="s">
        <v>129</v>
      </c>
      <c r="C24" s="27">
        <v>27</v>
      </c>
      <c r="D24" s="29">
        <v>27</v>
      </c>
      <c r="E24" s="25">
        <v>191.4</v>
      </c>
      <c r="F24" s="25">
        <v>77.7</v>
      </c>
      <c r="G24" s="25">
        <v>6.3</v>
      </c>
      <c r="H24" s="25"/>
      <c r="I24" s="25"/>
      <c r="J24" s="25">
        <v>71.400000000000006</v>
      </c>
      <c r="K24" s="25">
        <f t="shared" si="0"/>
        <v>113.7</v>
      </c>
      <c r="L24" s="25"/>
      <c r="M24" s="185"/>
      <c r="N24" s="185"/>
      <c r="O24" s="364"/>
      <c r="P24" s="185">
        <v>185587000</v>
      </c>
      <c r="Q24" s="185">
        <f t="shared" si="2"/>
        <v>44982000</v>
      </c>
      <c r="R24" s="185">
        <v>42000000</v>
      </c>
      <c r="S24" s="184">
        <f>R24+Q24+P24+O24</f>
        <v>272569000</v>
      </c>
      <c r="T24" s="25" t="s">
        <v>249</v>
      </c>
      <c r="U24" s="25"/>
      <c r="V24" s="25"/>
      <c r="W24" s="49" t="s">
        <v>250</v>
      </c>
      <c r="X24" s="25" t="s">
        <v>254</v>
      </c>
      <c r="Y24" s="179"/>
    </row>
    <row r="25" spans="1:25" ht="31.2">
      <c r="A25" s="29">
        <v>15</v>
      </c>
      <c r="B25" s="68" t="s">
        <v>54</v>
      </c>
      <c r="C25" s="31">
        <v>27</v>
      </c>
      <c r="D25" s="31">
        <v>49</v>
      </c>
      <c r="E25" s="32">
        <v>189.8</v>
      </c>
      <c r="F25" s="32">
        <v>77.400000000000006</v>
      </c>
      <c r="G25" s="32">
        <v>6.3</v>
      </c>
      <c r="H25" s="32"/>
      <c r="I25" s="32"/>
      <c r="J25" s="32">
        <v>71.099999999999994</v>
      </c>
      <c r="K25" s="32">
        <f>E25-F25</f>
        <v>112.4</v>
      </c>
      <c r="L25" s="302">
        <v>113</v>
      </c>
      <c r="M25" s="184"/>
      <c r="N25" s="184"/>
      <c r="O25" s="365"/>
      <c r="P25" s="184">
        <v>116626000</v>
      </c>
      <c r="Q25" s="185">
        <f t="shared" si="2"/>
        <v>44793000</v>
      </c>
      <c r="R25" s="185">
        <v>30000000</v>
      </c>
      <c r="S25" s="184">
        <f t="shared" ref="S25:S30" si="4">R25+Q25+P25+O25</f>
        <v>191419000</v>
      </c>
      <c r="T25" s="25" t="s">
        <v>253</v>
      </c>
      <c r="U25" s="25"/>
      <c r="V25" s="25"/>
      <c r="W25" s="49" t="s">
        <v>250</v>
      </c>
      <c r="X25" s="25" t="s">
        <v>254</v>
      </c>
      <c r="Y25" s="179"/>
    </row>
    <row r="26" spans="1:25" ht="31.2">
      <c r="A26" s="29">
        <v>16</v>
      </c>
      <c r="B26" s="68" t="s">
        <v>130</v>
      </c>
      <c r="C26" s="27">
        <v>27</v>
      </c>
      <c r="D26" s="29">
        <v>50</v>
      </c>
      <c r="E26" s="25">
        <v>187.5</v>
      </c>
      <c r="F26" s="25">
        <v>79.099999999999994</v>
      </c>
      <c r="G26" s="25">
        <v>6.3</v>
      </c>
      <c r="H26" s="25"/>
      <c r="I26" s="25"/>
      <c r="J26" s="25">
        <v>72.8</v>
      </c>
      <c r="K26" s="25">
        <f t="shared" si="0"/>
        <v>108.4</v>
      </c>
      <c r="L26" s="25"/>
      <c r="M26" s="185"/>
      <c r="N26" s="185"/>
      <c r="O26" s="364">
        <v>480000</v>
      </c>
      <c r="P26" s="185">
        <v>118456000</v>
      </c>
      <c r="Q26" s="185">
        <f t="shared" si="2"/>
        <v>45863999.999999993</v>
      </c>
      <c r="R26" s="185">
        <f>36000000+36000000</f>
        <v>72000000</v>
      </c>
      <c r="S26" s="184">
        <f t="shared" si="4"/>
        <v>236800000</v>
      </c>
      <c r="T26" s="25" t="s">
        <v>253</v>
      </c>
      <c r="U26" s="25"/>
      <c r="V26" s="25"/>
      <c r="W26" s="49" t="s">
        <v>250</v>
      </c>
      <c r="X26" s="25" t="s">
        <v>254</v>
      </c>
      <c r="Y26" s="179"/>
    </row>
    <row r="27" spans="1:25" s="15" customFormat="1" ht="31.2">
      <c r="A27" s="29">
        <v>17</v>
      </c>
      <c r="B27" s="35" t="s">
        <v>73</v>
      </c>
      <c r="C27" s="29">
        <v>27</v>
      </c>
      <c r="D27" s="29">
        <v>51</v>
      </c>
      <c r="E27" s="25">
        <v>186.8</v>
      </c>
      <c r="F27" s="25">
        <v>80.2</v>
      </c>
      <c r="G27" s="25">
        <v>6.3</v>
      </c>
      <c r="H27" s="25"/>
      <c r="I27" s="25"/>
      <c r="J27" s="25">
        <v>73.900000000000006</v>
      </c>
      <c r="K27" s="25">
        <f t="shared" si="0"/>
        <v>106.60000000000001</v>
      </c>
      <c r="L27" s="25"/>
      <c r="M27" s="185"/>
      <c r="N27" s="185"/>
      <c r="O27" s="364"/>
      <c r="P27" s="185">
        <v>174128000</v>
      </c>
      <c r="Q27" s="185">
        <f t="shared" si="2"/>
        <v>46557000</v>
      </c>
      <c r="R27" s="185"/>
      <c r="S27" s="184">
        <f t="shared" si="4"/>
        <v>220685000</v>
      </c>
      <c r="T27" s="25" t="s">
        <v>253</v>
      </c>
      <c r="U27" s="25"/>
      <c r="V27" s="25"/>
      <c r="W27" s="49" t="s">
        <v>250</v>
      </c>
      <c r="X27" s="25" t="s">
        <v>254</v>
      </c>
      <c r="Y27" s="180"/>
    </row>
    <row r="28" spans="1:25">
      <c r="A28" s="517">
        <v>18</v>
      </c>
      <c r="B28" s="599" t="s">
        <v>75</v>
      </c>
      <c r="C28" s="27">
        <v>27</v>
      </c>
      <c r="D28" s="29">
        <v>52</v>
      </c>
      <c r="E28" s="25">
        <v>571.29999999999995</v>
      </c>
      <c r="F28" s="25">
        <v>196.7</v>
      </c>
      <c r="G28" s="25"/>
      <c r="H28" s="25"/>
      <c r="I28" s="25"/>
      <c r="J28" s="25">
        <v>196.7</v>
      </c>
      <c r="K28" s="25">
        <f t="shared" si="0"/>
        <v>374.59999999999997</v>
      </c>
      <c r="L28" s="25"/>
      <c r="M28" s="185"/>
      <c r="N28" s="185"/>
      <c r="O28" s="364"/>
      <c r="P28" s="185">
        <v>161782000</v>
      </c>
      <c r="Q28" s="185">
        <f t="shared" si="2"/>
        <v>123920999.99999999</v>
      </c>
      <c r="R28" s="185"/>
      <c r="S28" s="184">
        <f t="shared" si="4"/>
        <v>285703000</v>
      </c>
      <c r="T28" s="25" t="s">
        <v>253</v>
      </c>
      <c r="U28" s="25"/>
      <c r="V28" s="25"/>
      <c r="W28" s="49" t="s">
        <v>250</v>
      </c>
      <c r="X28" s="25" t="s">
        <v>254</v>
      </c>
      <c r="Y28" s="179"/>
    </row>
    <row r="29" spans="1:25">
      <c r="A29" s="517"/>
      <c r="B29" s="599"/>
      <c r="C29" s="27">
        <v>27</v>
      </c>
      <c r="D29" s="29">
        <v>53</v>
      </c>
      <c r="E29" s="25">
        <v>368.6</v>
      </c>
      <c r="F29" s="25">
        <v>84</v>
      </c>
      <c r="G29" s="25"/>
      <c r="H29" s="25"/>
      <c r="I29" s="25"/>
      <c r="J29" s="25">
        <v>84</v>
      </c>
      <c r="K29" s="25">
        <f t="shared" si="0"/>
        <v>284.60000000000002</v>
      </c>
      <c r="L29" s="25"/>
      <c r="M29" s="185"/>
      <c r="N29" s="185"/>
      <c r="O29" s="364"/>
      <c r="P29" s="185"/>
      <c r="Q29" s="185">
        <f t="shared" si="2"/>
        <v>52920000</v>
      </c>
      <c r="R29" s="185"/>
      <c r="S29" s="184">
        <f t="shared" si="4"/>
        <v>52920000</v>
      </c>
      <c r="T29" s="25" t="s">
        <v>261</v>
      </c>
      <c r="U29" s="25"/>
      <c r="V29" s="25"/>
      <c r="W29" s="49" t="s">
        <v>250</v>
      </c>
      <c r="X29" s="25"/>
      <c r="Y29" s="179"/>
    </row>
    <row r="30" spans="1:25">
      <c r="A30" s="517"/>
      <c r="B30" s="599"/>
      <c r="C30" s="27">
        <v>27</v>
      </c>
      <c r="D30" s="29">
        <v>55</v>
      </c>
      <c r="E30" s="25">
        <v>353.5</v>
      </c>
      <c r="F30" s="25">
        <v>85.4</v>
      </c>
      <c r="G30" s="25">
        <v>1.3</v>
      </c>
      <c r="H30" s="25"/>
      <c r="I30" s="25"/>
      <c r="J30" s="25">
        <v>84.1</v>
      </c>
      <c r="K30" s="25">
        <f t="shared" si="0"/>
        <v>268.10000000000002</v>
      </c>
      <c r="L30" s="25"/>
      <c r="M30" s="185"/>
      <c r="N30" s="185"/>
      <c r="O30" s="364"/>
      <c r="P30" s="185">
        <v>93307000</v>
      </c>
      <c r="Q30" s="185">
        <f t="shared" si="2"/>
        <v>52983000</v>
      </c>
      <c r="R30" s="185"/>
      <c r="S30" s="184">
        <f t="shared" si="4"/>
        <v>146290000</v>
      </c>
      <c r="T30" s="25" t="s">
        <v>253</v>
      </c>
      <c r="U30" s="25"/>
      <c r="V30" s="25"/>
      <c r="W30" s="49" t="s">
        <v>250</v>
      </c>
      <c r="X30" s="25"/>
      <c r="Y30" s="179"/>
    </row>
    <row r="31" spans="1:25">
      <c r="A31" s="517"/>
      <c r="B31" s="599"/>
      <c r="C31" s="27">
        <v>27</v>
      </c>
      <c r="D31" s="29">
        <v>56</v>
      </c>
      <c r="E31" s="25">
        <v>379.2</v>
      </c>
      <c r="F31" s="25">
        <v>92.5</v>
      </c>
      <c r="G31" s="25">
        <v>0.9</v>
      </c>
      <c r="H31" s="25"/>
      <c r="I31" s="25"/>
      <c r="J31" s="25">
        <v>91.6</v>
      </c>
      <c r="K31" s="25">
        <f t="shared" si="0"/>
        <v>286.7</v>
      </c>
      <c r="L31" s="29"/>
      <c r="M31" s="185"/>
      <c r="N31" s="185"/>
      <c r="O31" s="364"/>
      <c r="P31" s="185"/>
      <c r="Q31" s="185">
        <f t="shared" si="2"/>
        <v>57707999.999999993</v>
      </c>
      <c r="R31" s="185"/>
      <c r="S31" s="184">
        <f>R31+Q31+P31+O31</f>
        <v>57707999.999999993</v>
      </c>
      <c r="T31" s="25" t="s">
        <v>253</v>
      </c>
      <c r="U31" s="29"/>
      <c r="V31" s="29"/>
      <c r="W31" s="49" t="s">
        <v>250</v>
      </c>
      <c r="X31" s="27"/>
      <c r="Y31" s="181" t="s">
        <v>128</v>
      </c>
    </row>
    <row r="32" spans="1:25" ht="31.2">
      <c r="A32" s="29">
        <v>19</v>
      </c>
      <c r="B32" s="35" t="s">
        <v>77</v>
      </c>
      <c r="C32" s="29">
        <v>27</v>
      </c>
      <c r="D32" s="29">
        <v>57</v>
      </c>
      <c r="E32" s="25">
        <v>307.10000000000002</v>
      </c>
      <c r="F32" s="25">
        <v>74.3</v>
      </c>
      <c r="G32" s="25">
        <v>7.3</v>
      </c>
      <c r="H32" s="25"/>
      <c r="I32" s="25"/>
      <c r="J32" s="25">
        <v>67</v>
      </c>
      <c r="K32" s="25">
        <f t="shared" si="0"/>
        <v>232.8</v>
      </c>
      <c r="L32" s="25"/>
      <c r="M32" s="185"/>
      <c r="N32" s="185"/>
      <c r="O32" s="364">
        <v>231000</v>
      </c>
      <c r="P32" s="185">
        <v>35167000</v>
      </c>
      <c r="Q32" s="185">
        <f>J32*3*210000</f>
        <v>42210000</v>
      </c>
      <c r="R32" s="185"/>
      <c r="S32" s="184">
        <f>+R32+Q32+P32+O32</f>
        <v>77608000</v>
      </c>
      <c r="T32" s="25" t="s">
        <v>249</v>
      </c>
      <c r="U32" s="25"/>
      <c r="V32" s="25"/>
      <c r="W32" s="49" t="s">
        <v>250</v>
      </c>
      <c r="X32" s="25" t="s">
        <v>254</v>
      </c>
      <c r="Y32" s="179"/>
    </row>
    <row r="33" spans="1:25" ht="62.4">
      <c r="A33" s="29">
        <v>20</v>
      </c>
      <c r="B33" s="35" t="s">
        <v>185</v>
      </c>
      <c r="C33" s="31">
        <v>27</v>
      </c>
      <c r="D33" s="31">
        <v>62</v>
      </c>
      <c r="E33" s="32">
        <v>285</v>
      </c>
      <c r="F33" s="32">
        <v>96.2</v>
      </c>
      <c r="G33" s="32">
        <v>95.3</v>
      </c>
      <c r="H33" s="32"/>
      <c r="I33" s="32"/>
      <c r="J33" s="32">
        <v>0.9</v>
      </c>
      <c r="K33" s="32">
        <f>E33-F33</f>
        <v>188.8</v>
      </c>
      <c r="L33" s="25">
        <v>189.4</v>
      </c>
      <c r="M33" s="185"/>
      <c r="N33" s="185"/>
      <c r="O33" s="364"/>
      <c r="P33" s="185"/>
      <c r="Q33" s="185">
        <f t="shared" ref="Q33:Q49" si="5">J33*3*210000</f>
        <v>567000</v>
      </c>
      <c r="R33" s="185">
        <f>2500000*12</f>
        <v>30000000</v>
      </c>
      <c r="S33" s="184">
        <f>R33+Q33+P33+O33</f>
        <v>30567000</v>
      </c>
      <c r="T33" s="25" t="s">
        <v>249</v>
      </c>
      <c r="U33" s="25"/>
      <c r="V33" s="25"/>
      <c r="W33" s="49" t="s">
        <v>250</v>
      </c>
      <c r="X33" s="25"/>
      <c r="Y33" s="179"/>
    </row>
    <row r="34" spans="1:25" s="15" customFormat="1" ht="31.2">
      <c r="A34" s="29">
        <v>21</v>
      </c>
      <c r="B34" s="35" t="s">
        <v>81</v>
      </c>
      <c r="C34" s="29">
        <v>27</v>
      </c>
      <c r="D34" s="29">
        <v>63</v>
      </c>
      <c r="E34" s="25">
        <v>287.5</v>
      </c>
      <c r="F34" s="25">
        <v>111.7</v>
      </c>
      <c r="G34" s="25">
        <v>54.7</v>
      </c>
      <c r="H34" s="25"/>
      <c r="I34" s="25"/>
      <c r="J34" s="25">
        <v>57</v>
      </c>
      <c r="K34" s="25">
        <f t="shared" si="0"/>
        <v>175.8</v>
      </c>
      <c r="L34" s="25"/>
      <c r="M34" s="185"/>
      <c r="N34" s="185"/>
      <c r="O34" s="364"/>
      <c r="P34" s="185">
        <v>117611000</v>
      </c>
      <c r="Q34" s="185">
        <f t="shared" si="5"/>
        <v>35910000</v>
      </c>
      <c r="R34" s="185">
        <v>42000000</v>
      </c>
      <c r="S34" s="184">
        <f t="shared" ref="S34" si="6">R34+Q34+P34+O34</f>
        <v>195521000</v>
      </c>
      <c r="T34" s="25" t="s">
        <v>249</v>
      </c>
      <c r="U34" s="25"/>
      <c r="V34" s="25"/>
      <c r="W34" s="49" t="s">
        <v>250</v>
      </c>
      <c r="X34" s="25" t="s">
        <v>254</v>
      </c>
      <c r="Y34" s="180"/>
    </row>
    <row r="35" spans="1:25" ht="31.2">
      <c r="A35" s="29">
        <v>22</v>
      </c>
      <c r="B35" s="35" t="s">
        <v>125</v>
      </c>
      <c r="C35" s="27">
        <v>27</v>
      </c>
      <c r="D35" s="29">
        <v>64</v>
      </c>
      <c r="E35" s="25">
        <v>294.89999999999998</v>
      </c>
      <c r="F35" s="25">
        <v>127.8</v>
      </c>
      <c r="G35" s="25">
        <v>120</v>
      </c>
      <c r="H35" s="25">
        <v>4.4000000000000004</v>
      </c>
      <c r="I35" s="25"/>
      <c r="J35" s="25">
        <v>3.4</v>
      </c>
      <c r="K35" s="25">
        <f t="shared" si="0"/>
        <v>167.09999999999997</v>
      </c>
      <c r="L35" s="25"/>
      <c r="M35" s="185"/>
      <c r="N35" s="185"/>
      <c r="O35" s="364"/>
      <c r="P35" s="185"/>
      <c r="Q35" s="185">
        <f t="shared" si="5"/>
        <v>2142000</v>
      </c>
      <c r="R35" s="185"/>
      <c r="S35" s="184">
        <f>+R35+Q35+P35+O35</f>
        <v>2142000</v>
      </c>
      <c r="T35" s="25" t="s">
        <v>249</v>
      </c>
      <c r="U35" s="25"/>
      <c r="V35" s="25"/>
      <c r="W35" s="49" t="s">
        <v>250</v>
      </c>
      <c r="X35" s="25"/>
      <c r="Y35" s="179"/>
    </row>
    <row r="36" spans="1:25">
      <c r="A36" s="517">
        <v>23</v>
      </c>
      <c r="B36" s="599" t="s">
        <v>88</v>
      </c>
      <c r="C36" s="27">
        <v>27</v>
      </c>
      <c r="D36" s="29">
        <v>69</v>
      </c>
      <c r="E36" s="25">
        <v>393.1</v>
      </c>
      <c r="F36" s="25">
        <v>393.1</v>
      </c>
      <c r="G36" s="25">
        <v>200</v>
      </c>
      <c r="H36" s="25"/>
      <c r="I36" s="25"/>
      <c r="J36" s="25">
        <v>193.1</v>
      </c>
      <c r="K36" s="25">
        <f t="shared" si="0"/>
        <v>0</v>
      </c>
      <c r="L36" s="25"/>
      <c r="M36" s="185"/>
      <c r="N36" s="185"/>
      <c r="O36" s="364"/>
      <c r="P36" s="185">
        <v>57542000</v>
      </c>
      <c r="Q36" s="185">
        <f t="shared" si="5"/>
        <v>121652999.99999999</v>
      </c>
      <c r="R36" s="185"/>
      <c r="S36" s="184">
        <f t="shared" ref="S36:S41" si="7">M36+O36+P36+Q36+N36</f>
        <v>179195000</v>
      </c>
      <c r="T36" s="25"/>
      <c r="U36" s="25"/>
      <c r="V36" s="25"/>
      <c r="W36" s="49" t="s">
        <v>250</v>
      </c>
      <c r="X36" s="25"/>
      <c r="Y36" s="179"/>
    </row>
    <row r="37" spans="1:25">
      <c r="A37" s="517"/>
      <c r="B37" s="599"/>
      <c r="C37" s="27">
        <v>26</v>
      </c>
      <c r="D37" s="29">
        <v>22</v>
      </c>
      <c r="E37" s="25">
        <v>176</v>
      </c>
      <c r="F37" s="25">
        <v>99.3</v>
      </c>
      <c r="G37" s="25">
        <v>40</v>
      </c>
      <c r="H37" s="25"/>
      <c r="I37" s="25"/>
      <c r="J37" s="25">
        <v>59.3</v>
      </c>
      <c r="K37" s="25">
        <f t="shared" si="0"/>
        <v>76.7</v>
      </c>
      <c r="L37" s="25"/>
      <c r="M37" s="185"/>
      <c r="N37" s="185"/>
      <c r="O37" s="364"/>
      <c r="P37" s="185"/>
      <c r="Q37" s="185">
        <f t="shared" si="5"/>
        <v>37358999.999999993</v>
      </c>
      <c r="R37" s="185"/>
      <c r="S37" s="184">
        <f t="shared" si="7"/>
        <v>37358999.999999993</v>
      </c>
      <c r="T37" s="25" t="s">
        <v>253</v>
      </c>
      <c r="U37" s="25"/>
      <c r="V37" s="25"/>
      <c r="W37" s="49" t="s">
        <v>250</v>
      </c>
      <c r="X37" s="25" t="s">
        <v>254</v>
      </c>
      <c r="Y37" s="179"/>
    </row>
    <row r="38" spans="1:25">
      <c r="A38" s="517">
        <v>24</v>
      </c>
      <c r="B38" s="599" t="s">
        <v>132</v>
      </c>
      <c r="C38" s="29">
        <v>27</v>
      </c>
      <c r="D38" s="29">
        <v>265</v>
      </c>
      <c r="E38" s="25">
        <v>438.4</v>
      </c>
      <c r="F38" s="25">
        <v>432.9</v>
      </c>
      <c r="G38" s="25">
        <v>200</v>
      </c>
      <c r="H38" s="25"/>
      <c r="I38" s="25"/>
      <c r="J38" s="25">
        <v>41.9</v>
      </c>
      <c r="K38" s="25">
        <f t="shared" si="0"/>
        <v>5.5</v>
      </c>
      <c r="L38" s="25" t="s">
        <v>133</v>
      </c>
      <c r="M38" s="185"/>
      <c r="N38" s="185"/>
      <c r="O38" s="364"/>
      <c r="P38" s="185">
        <v>22331000</v>
      </c>
      <c r="Q38" s="185">
        <f t="shared" si="5"/>
        <v>26396999.999999996</v>
      </c>
      <c r="R38" s="185"/>
      <c r="S38" s="184">
        <f t="shared" si="7"/>
        <v>48728000</v>
      </c>
      <c r="T38" s="25" t="s">
        <v>253</v>
      </c>
      <c r="U38" s="25"/>
      <c r="V38" s="25"/>
      <c r="W38" s="49" t="s">
        <v>250</v>
      </c>
      <c r="X38" s="25" t="s">
        <v>254</v>
      </c>
      <c r="Y38" s="179"/>
    </row>
    <row r="39" spans="1:25">
      <c r="A39" s="517"/>
      <c r="B39" s="599"/>
      <c r="C39" s="29">
        <v>27</v>
      </c>
      <c r="D39" s="29">
        <v>266</v>
      </c>
      <c r="E39" s="25">
        <v>848.1</v>
      </c>
      <c r="F39" s="25">
        <v>693.1</v>
      </c>
      <c r="G39" s="25">
        <v>120</v>
      </c>
      <c r="H39" s="25">
        <v>100</v>
      </c>
      <c r="I39" s="25"/>
      <c r="J39" s="25"/>
      <c r="K39" s="25">
        <f t="shared" si="0"/>
        <v>155</v>
      </c>
      <c r="L39" s="25" t="s">
        <v>133</v>
      </c>
      <c r="M39" s="185"/>
      <c r="N39" s="185"/>
      <c r="O39" s="364"/>
      <c r="P39" s="185">
        <v>432529000</v>
      </c>
      <c r="Q39" s="185">
        <f t="shared" si="5"/>
        <v>0</v>
      </c>
      <c r="R39" s="185"/>
      <c r="S39" s="184">
        <f t="shared" si="7"/>
        <v>432529000</v>
      </c>
      <c r="T39" s="25"/>
      <c r="U39" s="25"/>
      <c r="V39" s="25"/>
      <c r="W39" s="49" t="s">
        <v>250</v>
      </c>
      <c r="X39" s="25"/>
      <c r="Y39" s="179"/>
    </row>
    <row r="40" spans="1:25">
      <c r="A40" s="517">
        <v>25</v>
      </c>
      <c r="B40" s="599" t="s">
        <v>183</v>
      </c>
      <c r="C40" s="27">
        <v>27</v>
      </c>
      <c r="D40" s="29">
        <v>263</v>
      </c>
      <c r="E40" s="25">
        <v>161</v>
      </c>
      <c r="F40" s="25">
        <v>121.9</v>
      </c>
      <c r="G40" s="25">
        <v>100</v>
      </c>
      <c r="H40" s="25">
        <v>21.9</v>
      </c>
      <c r="I40" s="25"/>
      <c r="J40" s="25"/>
      <c r="K40" s="25">
        <f t="shared" si="0"/>
        <v>39.099999999999994</v>
      </c>
      <c r="L40" s="25">
        <v>161</v>
      </c>
      <c r="M40" s="185"/>
      <c r="N40" s="185"/>
      <c r="O40" s="364"/>
      <c r="P40" s="185"/>
      <c r="Q40" s="185"/>
      <c r="R40" s="185"/>
      <c r="S40" s="184">
        <f t="shared" si="7"/>
        <v>0</v>
      </c>
      <c r="T40" s="25" t="s">
        <v>243</v>
      </c>
      <c r="U40" s="25"/>
      <c r="V40" s="25"/>
      <c r="W40" s="49" t="s">
        <v>250</v>
      </c>
      <c r="X40" s="25" t="s">
        <v>254</v>
      </c>
      <c r="Y40" s="179"/>
    </row>
    <row r="41" spans="1:25">
      <c r="A41" s="517"/>
      <c r="B41" s="599"/>
      <c r="C41" s="27">
        <v>27</v>
      </c>
      <c r="D41" s="29">
        <v>267</v>
      </c>
      <c r="E41" s="25">
        <v>413.2</v>
      </c>
      <c r="F41" s="25">
        <v>302.7</v>
      </c>
      <c r="G41" s="25">
        <v>120</v>
      </c>
      <c r="H41" s="25"/>
      <c r="I41" s="25"/>
      <c r="J41" s="25">
        <v>182.7</v>
      </c>
      <c r="K41" s="25">
        <f t="shared" si="0"/>
        <v>110.5</v>
      </c>
      <c r="L41" s="25">
        <v>120</v>
      </c>
      <c r="M41" s="185"/>
      <c r="N41" s="185"/>
      <c r="O41" s="364"/>
      <c r="P41" s="185"/>
      <c r="Q41" s="185">
        <f t="shared" si="5"/>
        <v>115100999.99999999</v>
      </c>
      <c r="R41" s="185"/>
      <c r="S41" s="184">
        <f t="shared" si="7"/>
        <v>115100999.99999999</v>
      </c>
      <c r="T41" s="25" t="s">
        <v>243</v>
      </c>
      <c r="U41" s="25"/>
      <c r="V41" s="25"/>
      <c r="W41" s="49" t="s">
        <v>250</v>
      </c>
      <c r="X41" s="25"/>
      <c r="Y41" s="179"/>
    </row>
    <row r="42" spans="1:25">
      <c r="A42" s="517"/>
      <c r="B42" s="599"/>
      <c r="C42" s="27">
        <v>27</v>
      </c>
      <c r="D42" s="29">
        <v>72</v>
      </c>
      <c r="E42" s="25">
        <v>194</v>
      </c>
      <c r="F42" s="25">
        <v>126.8</v>
      </c>
      <c r="G42" s="25">
        <v>100</v>
      </c>
      <c r="H42" s="25">
        <v>26.8</v>
      </c>
      <c r="I42" s="25"/>
      <c r="J42" s="25"/>
      <c r="K42" s="25">
        <f t="shared" si="0"/>
        <v>67.2</v>
      </c>
      <c r="L42" s="25">
        <v>194</v>
      </c>
      <c r="M42" s="185"/>
      <c r="N42" s="185"/>
      <c r="O42" s="364"/>
      <c r="P42" s="185"/>
      <c r="Q42" s="185"/>
      <c r="R42" s="185"/>
      <c r="S42" s="184"/>
      <c r="T42" s="25" t="s">
        <v>243</v>
      </c>
      <c r="U42" s="25"/>
      <c r="V42" s="25"/>
      <c r="W42" s="49" t="s">
        <v>250</v>
      </c>
      <c r="X42" s="25"/>
      <c r="Y42" s="179"/>
    </row>
    <row r="43" spans="1:25">
      <c r="A43" s="517"/>
      <c r="B43" s="599"/>
      <c r="C43" s="27">
        <v>27</v>
      </c>
      <c r="D43" s="29">
        <v>73</v>
      </c>
      <c r="E43" s="25">
        <v>262</v>
      </c>
      <c r="F43" s="25">
        <v>216.1</v>
      </c>
      <c r="G43" s="25">
        <v>120</v>
      </c>
      <c r="H43" s="25">
        <v>96.1</v>
      </c>
      <c r="I43" s="25"/>
      <c r="J43" s="25"/>
      <c r="K43" s="25">
        <f t="shared" si="0"/>
        <v>45.900000000000006</v>
      </c>
      <c r="L43" s="25">
        <v>258</v>
      </c>
      <c r="M43" s="185"/>
      <c r="N43" s="185"/>
      <c r="O43" s="364"/>
      <c r="P43" s="185"/>
      <c r="Q43" s="185"/>
      <c r="R43" s="185"/>
      <c r="S43" s="184"/>
      <c r="T43" s="25" t="s">
        <v>243</v>
      </c>
      <c r="U43" s="25"/>
      <c r="V43" s="25"/>
      <c r="W43" s="49" t="s">
        <v>250</v>
      </c>
      <c r="X43" s="25"/>
      <c r="Y43" s="179"/>
    </row>
    <row r="44" spans="1:25" ht="31.2">
      <c r="A44" s="29">
        <v>26</v>
      </c>
      <c r="B44" s="35" t="s">
        <v>134</v>
      </c>
      <c r="C44" s="27">
        <v>27</v>
      </c>
      <c r="D44" s="29">
        <v>75</v>
      </c>
      <c r="E44" s="25">
        <v>390.9</v>
      </c>
      <c r="F44" s="25">
        <v>371.2</v>
      </c>
      <c r="G44" s="25">
        <v>120</v>
      </c>
      <c r="H44" s="25">
        <v>149</v>
      </c>
      <c r="I44" s="25"/>
      <c r="J44" s="25">
        <v>102.2</v>
      </c>
      <c r="K44" s="25">
        <f t="shared" si="0"/>
        <v>19.699999999999989</v>
      </c>
      <c r="L44" s="25"/>
      <c r="M44" s="185"/>
      <c r="N44" s="185"/>
      <c r="O44" s="364">
        <v>3112000</v>
      </c>
      <c r="P44" s="185">
        <v>59921000</v>
      </c>
      <c r="Q44" s="185">
        <f t="shared" si="5"/>
        <v>64386000.000000007</v>
      </c>
      <c r="R44" s="185">
        <v>36000000</v>
      </c>
      <c r="S44" s="184">
        <f t="shared" ref="S44:S48" si="8">+R44+Q44+P44+O44</f>
        <v>163419000</v>
      </c>
      <c r="T44" s="25" t="s">
        <v>249</v>
      </c>
      <c r="U44" s="25"/>
      <c r="V44" s="25"/>
      <c r="W44" s="49" t="s">
        <v>250</v>
      </c>
      <c r="X44" s="25" t="s">
        <v>254</v>
      </c>
      <c r="Y44" s="179"/>
    </row>
    <row r="45" spans="1:25" ht="31.2">
      <c r="A45" s="29">
        <v>27</v>
      </c>
      <c r="B45" s="35" t="s">
        <v>90</v>
      </c>
      <c r="C45" s="27">
        <v>26</v>
      </c>
      <c r="D45" s="29">
        <v>5</v>
      </c>
      <c r="E45" s="25">
        <v>249.7</v>
      </c>
      <c r="F45" s="25">
        <v>135.9</v>
      </c>
      <c r="G45" s="25">
        <v>110.2</v>
      </c>
      <c r="H45" s="25"/>
      <c r="I45" s="25"/>
      <c r="J45" s="25">
        <v>25.7</v>
      </c>
      <c r="K45" s="25">
        <f t="shared" si="0"/>
        <v>113.79999999999998</v>
      </c>
      <c r="L45" s="25"/>
      <c r="M45" s="185"/>
      <c r="N45" s="185"/>
      <c r="O45" s="364">
        <v>1750000</v>
      </c>
      <c r="P45" s="185">
        <v>26195000</v>
      </c>
      <c r="Q45" s="185">
        <f t="shared" si="5"/>
        <v>16190999.999999998</v>
      </c>
      <c r="R45" s="185"/>
      <c r="S45" s="184">
        <f t="shared" si="8"/>
        <v>44136000</v>
      </c>
      <c r="T45" s="25" t="s">
        <v>249</v>
      </c>
      <c r="U45" s="25"/>
      <c r="V45" s="25"/>
      <c r="W45" s="49" t="s">
        <v>250</v>
      </c>
      <c r="X45" s="25" t="s">
        <v>254</v>
      </c>
      <c r="Y45" s="179"/>
    </row>
    <row r="46" spans="1:25">
      <c r="A46" s="29">
        <v>28</v>
      </c>
      <c r="B46" s="35" t="s">
        <v>11</v>
      </c>
      <c r="C46" s="27">
        <v>26</v>
      </c>
      <c r="D46" s="29">
        <v>6</v>
      </c>
      <c r="E46" s="25">
        <v>176.5</v>
      </c>
      <c r="F46" s="25">
        <v>89.9</v>
      </c>
      <c r="G46" s="25">
        <v>48.2</v>
      </c>
      <c r="H46" s="25"/>
      <c r="I46" s="25"/>
      <c r="J46" s="25">
        <v>41.7</v>
      </c>
      <c r="K46" s="25">
        <f t="shared" si="0"/>
        <v>86.6</v>
      </c>
      <c r="L46" s="25"/>
      <c r="M46" s="185"/>
      <c r="N46" s="185"/>
      <c r="O46" s="364">
        <v>1050000</v>
      </c>
      <c r="P46" s="185">
        <v>7612000</v>
      </c>
      <c r="Q46" s="185">
        <f t="shared" si="5"/>
        <v>26271000</v>
      </c>
      <c r="R46" s="185"/>
      <c r="S46" s="184">
        <f t="shared" si="8"/>
        <v>34933000</v>
      </c>
      <c r="T46" s="25" t="s">
        <v>249</v>
      </c>
      <c r="U46" s="25"/>
      <c r="V46" s="25"/>
      <c r="W46" s="49" t="s">
        <v>250</v>
      </c>
      <c r="X46" s="25" t="s">
        <v>254</v>
      </c>
      <c r="Y46" s="179"/>
    </row>
    <row r="47" spans="1:25">
      <c r="A47" s="29">
        <v>29</v>
      </c>
      <c r="B47" s="35" t="s">
        <v>91</v>
      </c>
      <c r="C47" s="27">
        <v>26</v>
      </c>
      <c r="D47" s="29">
        <v>101</v>
      </c>
      <c r="E47" s="25">
        <v>135.9</v>
      </c>
      <c r="F47" s="25">
        <v>65.7</v>
      </c>
      <c r="G47" s="25">
        <v>32.5</v>
      </c>
      <c r="H47" s="25"/>
      <c r="I47" s="25"/>
      <c r="J47" s="25">
        <v>33.200000000000003</v>
      </c>
      <c r="K47" s="25">
        <f t="shared" si="0"/>
        <v>70.2</v>
      </c>
      <c r="L47" s="25"/>
      <c r="M47" s="185"/>
      <c r="N47" s="185"/>
      <c r="O47" s="364"/>
      <c r="P47" s="185">
        <v>29744000</v>
      </c>
      <c r="Q47" s="185">
        <f t="shared" si="5"/>
        <v>20916000</v>
      </c>
      <c r="R47" s="185"/>
      <c r="S47" s="184">
        <f t="shared" si="8"/>
        <v>50660000</v>
      </c>
      <c r="T47" s="25" t="s">
        <v>249</v>
      </c>
      <c r="U47" s="25"/>
      <c r="V47" s="25"/>
      <c r="W47" s="49" t="s">
        <v>250</v>
      </c>
      <c r="X47" s="25" t="s">
        <v>254</v>
      </c>
      <c r="Y47" s="179"/>
    </row>
    <row r="48" spans="1:25" s="15" customFormat="1" ht="46.8">
      <c r="A48" s="29">
        <v>30</v>
      </c>
      <c r="B48" s="35" t="s">
        <v>92</v>
      </c>
      <c r="C48" s="29">
        <v>26</v>
      </c>
      <c r="D48" s="29">
        <v>25</v>
      </c>
      <c r="E48" s="25">
        <v>120.9</v>
      </c>
      <c r="F48" s="25">
        <v>62</v>
      </c>
      <c r="G48" s="25">
        <v>29.9</v>
      </c>
      <c r="H48" s="25"/>
      <c r="I48" s="25"/>
      <c r="J48" s="25">
        <v>32.1</v>
      </c>
      <c r="K48" s="25">
        <f t="shared" si="0"/>
        <v>58.900000000000006</v>
      </c>
      <c r="L48" s="25"/>
      <c r="M48" s="185"/>
      <c r="N48" s="185"/>
      <c r="O48" s="364">
        <v>2982000</v>
      </c>
      <c r="P48" s="185">
        <v>5693000</v>
      </c>
      <c r="Q48" s="185">
        <f t="shared" si="5"/>
        <v>20223000.000000004</v>
      </c>
      <c r="R48" s="185"/>
      <c r="S48" s="184">
        <f t="shared" si="8"/>
        <v>28898000.000000004</v>
      </c>
      <c r="T48" s="25" t="s">
        <v>249</v>
      </c>
      <c r="U48" s="25"/>
      <c r="V48" s="25"/>
      <c r="W48" s="49" t="s">
        <v>250</v>
      </c>
      <c r="X48" s="25" t="s">
        <v>254</v>
      </c>
      <c r="Y48" s="180"/>
    </row>
    <row r="49" spans="1:25">
      <c r="A49" s="29">
        <v>31</v>
      </c>
      <c r="B49" s="68" t="s">
        <v>48</v>
      </c>
      <c r="C49" s="31">
        <v>27</v>
      </c>
      <c r="D49" s="31">
        <v>101</v>
      </c>
      <c r="E49" s="32">
        <v>842.3</v>
      </c>
      <c r="F49" s="31">
        <v>23.3</v>
      </c>
      <c r="G49" s="31">
        <v>9.1</v>
      </c>
      <c r="H49" s="25"/>
      <c r="I49" s="25"/>
      <c r="J49" s="31">
        <v>14.2</v>
      </c>
      <c r="K49" s="32">
        <f t="shared" si="0"/>
        <v>819</v>
      </c>
      <c r="L49" s="25">
        <v>624</v>
      </c>
      <c r="M49" s="185"/>
      <c r="N49" s="185"/>
      <c r="O49" s="364">
        <v>574000</v>
      </c>
      <c r="P49" s="185">
        <v>7225000</v>
      </c>
      <c r="Q49" s="185">
        <f t="shared" si="5"/>
        <v>8945999.9999999981</v>
      </c>
      <c r="R49" s="185"/>
      <c r="S49" s="184">
        <f t="shared" ref="S49" si="9">M49+O49+P49+Q49+N49</f>
        <v>16744999.999999998</v>
      </c>
      <c r="T49" s="25" t="s">
        <v>249</v>
      </c>
      <c r="U49" s="25"/>
      <c r="V49" s="25"/>
      <c r="W49" s="49" t="s">
        <v>250</v>
      </c>
      <c r="X49" s="25" t="s">
        <v>254</v>
      </c>
      <c r="Y49" s="179"/>
    </row>
    <row r="50" spans="1:25">
      <c r="A50" s="29">
        <v>32</v>
      </c>
      <c r="B50" s="35" t="s">
        <v>52</v>
      </c>
      <c r="C50" s="27">
        <v>27</v>
      </c>
      <c r="D50" s="29">
        <v>311</v>
      </c>
      <c r="E50" s="25">
        <v>33.1</v>
      </c>
      <c r="F50" s="25">
        <v>33.1</v>
      </c>
      <c r="G50" s="25"/>
      <c r="H50" s="25"/>
      <c r="I50" s="25"/>
      <c r="J50" s="185"/>
      <c r="K50" s="185"/>
      <c r="L50" s="185"/>
      <c r="M50" s="185"/>
      <c r="N50" s="185"/>
      <c r="O50" s="365"/>
      <c r="P50" s="14"/>
      <c r="Q50" s="14"/>
      <c r="R50" s="14"/>
      <c r="S50" s="14"/>
      <c r="T50" s="25" t="s">
        <v>243</v>
      </c>
      <c r="U50" s="25"/>
      <c r="V50" s="25"/>
      <c r="W50" s="336" t="s">
        <v>250</v>
      </c>
      <c r="X50" s="14"/>
    </row>
    <row r="51" spans="1:25" s="8" customFormat="1">
      <c r="A51" s="78"/>
      <c r="B51" s="301" t="s">
        <v>189</v>
      </c>
      <c r="C51" s="26"/>
      <c r="D51" s="92"/>
      <c r="E51" s="117"/>
      <c r="F51" s="173">
        <f>SUM(F10:F50)</f>
        <v>5592.9</v>
      </c>
      <c r="G51" s="173">
        <f>SUM(G10:G50)</f>
        <v>1899.1000000000001</v>
      </c>
      <c r="H51" s="173">
        <f>SUM(H10:I50)</f>
        <v>404.5</v>
      </c>
      <c r="I51" s="173">
        <f>SUM(I11:I49)</f>
        <v>0</v>
      </c>
      <c r="J51" s="173">
        <f>SUM(J10:J50)</f>
        <v>2591.5999999999995</v>
      </c>
      <c r="K51" s="173">
        <f>SUM(K11:K49)</f>
        <v>7058.6</v>
      </c>
      <c r="L51" s="173">
        <f>SUM(L11:L49)</f>
        <v>3004.5</v>
      </c>
      <c r="M51" s="173"/>
      <c r="N51" s="173"/>
      <c r="O51" s="284"/>
      <c r="P51" s="173"/>
      <c r="Q51" s="173"/>
      <c r="R51" s="173"/>
      <c r="S51" s="184"/>
      <c r="T51" s="117"/>
      <c r="U51" s="117"/>
      <c r="V51" s="117"/>
      <c r="W51" s="102"/>
      <c r="X51" s="117"/>
      <c r="Y51" s="178"/>
    </row>
    <row r="52" spans="1:25" s="8" customFormat="1">
      <c r="A52" s="92" t="s">
        <v>101</v>
      </c>
      <c r="B52" s="115" t="s">
        <v>102</v>
      </c>
      <c r="C52" s="26"/>
      <c r="D52" s="92"/>
      <c r="E52" s="117"/>
      <c r="F52" s="117"/>
      <c r="G52" s="117"/>
      <c r="H52" s="117"/>
      <c r="I52" s="117"/>
      <c r="J52" s="117"/>
      <c r="K52" s="25">
        <f t="shared" si="0"/>
        <v>0</v>
      </c>
      <c r="L52" s="117"/>
      <c r="M52" s="188"/>
      <c r="N52" s="188"/>
      <c r="O52" s="366"/>
      <c r="P52" s="188"/>
      <c r="Q52" s="188"/>
      <c r="R52" s="188"/>
      <c r="S52" s="188"/>
      <c r="T52" s="117"/>
      <c r="U52" s="117"/>
      <c r="V52" s="117"/>
      <c r="W52" s="102"/>
      <c r="X52" s="117"/>
      <c r="Y52" s="178"/>
    </row>
    <row r="53" spans="1:25" ht="31.2">
      <c r="A53" s="29">
        <v>33</v>
      </c>
      <c r="B53" s="35" t="s">
        <v>145</v>
      </c>
      <c r="C53" s="27">
        <v>26</v>
      </c>
      <c r="D53" s="29">
        <v>89</v>
      </c>
      <c r="E53" s="25">
        <v>233</v>
      </c>
      <c r="F53" s="25">
        <v>63.6</v>
      </c>
      <c r="G53" s="25"/>
      <c r="H53" s="25">
        <v>0.3</v>
      </c>
      <c r="I53" s="25"/>
      <c r="J53" s="25">
        <v>63.3</v>
      </c>
      <c r="K53" s="25">
        <f t="shared" ref="K53:K70" si="10">E53-F53</f>
        <v>169.4</v>
      </c>
      <c r="L53" s="25">
        <v>143</v>
      </c>
      <c r="M53" s="185"/>
      <c r="N53" s="185"/>
      <c r="O53" s="364"/>
      <c r="P53" s="185">
        <v>170116000</v>
      </c>
      <c r="Q53" s="185">
        <f t="shared" ref="Q53:Q70" si="11">J53*3*210000</f>
        <v>39878999.999999993</v>
      </c>
      <c r="R53" s="185"/>
      <c r="S53" s="184">
        <f t="shared" ref="S53:S55" si="12">R53+Q53+P53+O53</f>
        <v>209995000</v>
      </c>
      <c r="T53" s="25" t="s">
        <v>249</v>
      </c>
      <c r="U53" s="25"/>
      <c r="V53" s="25"/>
      <c r="W53" s="49" t="s">
        <v>250</v>
      </c>
      <c r="X53" s="25" t="s">
        <v>254</v>
      </c>
      <c r="Y53" s="179"/>
    </row>
    <row r="54" spans="1:25" ht="31.2">
      <c r="A54" s="29">
        <v>34</v>
      </c>
      <c r="B54" s="68" t="s">
        <v>46</v>
      </c>
      <c r="C54" s="31">
        <v>26</v>
      </c>
      <c r="D54" s="31">
        <v>71</v>
      </c>
      <c r="E54" s="32">
        <v>172.9</v>
      </c>
      <c r="F54" s="32">
        <v>62.4</v>
      </c>
      <c r="G54" s="32">
        <v>0.8</v>
      </c>
      <c r="H54" s="32"/>
      <c r="I54" s="32"/>
      <c r="J54" s="32">
        <v>61.6</v>
      </c>
      <c r="K54" s="32">
        <f t="shared" si="10"/>
        <v>110.5</v>
      </c>
      <c r="L54" s="25">
        <v>167</v>
      </c>
      <c r="M54" s="185"/>
      <c r="N54" s="185"/>
      <c r="O54" s="364">
        <v>343000</v>
      </c>
      <c r="P54" s="185">
        <v>51074000</v>
      </c>
      <c r="Q54" s="185">
        <f t="shared" si="11"/>
        <v>38808000</v>
      </c>
      <c r="R54" s="185"/>
      <c r="S54" s="184">
        <f t="shared" si="12"/>
        <v>90225000</v>
      </c>
      <c r="T54" s="25" t="s">
        <v>253</v>
      </c>
      <c r="U54" s="25"/>
      <c r="V54" s="25"/>
      <c r="W54" s="49" t="s">
        <v>250</v>
      </c>
      <c r="X54" s="25" t="s">
        <v>254</v>
      </c>
      <c r="Y54" s="179"/>
    </row>
    <row r="55" spans="1:25">
      <c r="A55" s="29">
        <v>35</v>
      </c>
      <c r="B55" s="68" t="s">
        <v>19</v>
      </c>
      <c r="C55" s="31">
        <v>26</v>
      </c>
      <c r="D55" s="31">
        <v>61</v>
      </c>
      <c r="E55" s="32">
        <v>220</v>
      </c>
      <c r="F55" s="32">
        <v>56.4</v>
      </c>
      <c r="G55" s="32"/>
      <c r="H55" s="32">
        <v>1.8</v>
      </c>
      <c r="I55" s="32"/>
      <c r="J55" s="32">
        <v>54.6</v>
      </c>
      <c r="K55" s="32">
        <f>E55-F55</f>
        <v>163.6</v>
      </c>
      <c r="L55" s="25"/>
      <c r="M55" s="185"/>
      <c r="N55" s="185"/>
      <c r="O55" s="364">
        <v>882000</v>
      </c>
      <c r="P55" s="185">
        <v>88362000</v>
      </c>
      <c r="Q55" s="185">
        <f t="shared" si="11"/>
        <v>34398000</v>
      </c>
      <c r="R55" s="185"/>
      <c r="S55" s="184">
        <f t="shared" si="12"/>
        <v>123642000</v>
      </c>
      <c r="T55" s="25" t="s">
        <v>253</v>
      </c>
      <c r="U55" s="25"/>
      <c r="V55" s="25"/>
      <c r="W55" s="49" t="s">
        <v>250</v>
      </c>
      <c r="X55" s="25" t="s">
        <v>254</v>
      </c>
      <c r="Y55" s="179"/>
    </row>
    <row r="56" spans="1:25" ht="31.2">
      <c r="A56" s="29">
        <v>36</v>
      </c>
      <c r="B56" s="68" t="s">
        <v>116</v>
      </c>
      <c r="C56" s="31">
        <v>26</v>
      </c>
      <c r="D56" s="31">
        <v>64</v>
      </c>
      <c r="E56" s="32">
        <v>231.2</v>
      </c>
      <c r="F56" s="32">
        <v>51.2</v>
      </c>
      <c r="G56" s="32">
        <v>10.5</v>
      </c>
      <c r="H56" s="32"/>
      <c r="I56" s="32"/>
      <c r="J56" s="32">
        <v>40.700000000000003</v>
      </c>
      <c r="K56" s="32">
        <f>E56-F56</f>
        <v>180</v>
      </c>
      <c r="L56" s="25"/>
      <c r="M56" s="185"/>
      <c r="N56" s="185"/>
      <c r="O56" s="364">
        <v>8073000</v>
      </c>
      <c r="P56" s="185">
        <v>23317000</v>
      </c>
      <c r="Q56" s="185">
        <f t="shared" si="11"/>
        <v>25641000</v>
      </c>
      <c r="R56" s="185"/>
      <c r="S56" s="184">
        <f>R56+Q56+P56+O56</f>
        <v>57031000</v>
      </c>
      <c r="T56" s="25" t="s">
        <v>249</v>
      </c>
      <c r="U56" s="25"/>
      <c r="V56" s="25"/>
      <c r="W56" s="49" t="s">
        <v>250</v>
      </c>
      <c r="X56" s="25" t="s">
        <v>254</v>
      </c>
      <c r="Y56" s="179"/>
    </row>
    <row r="57" spans="1:25">
      <c r="A57" s="29">
        <v>37</v>
      </c>
      <c r="B57" s="68" t="s">
        <v>22</v>
      </c>
      <c r="C57" s="31">
        <v>26</v>
      </c>
      <c r="D57" s="31">
        <v>50</v>
      </c>
      <c r="E57" s="32">
        <v>440.2</v>
      </c>
      <c r="F57" s="32">
        <v>79.2</v>
      </c>
      <c r="G57" s="32">
        <v>8.1999999999999993</v>
      </c>
      <c r="H57" s="32"/>
      <c r="I57" s="32"/>
      <c r="J57" s="32">
        <v>71</v>
      </c>
      <c r="K57" s="32">
        <f>E57-F57</f>
        <v>361</v>
      </c>
      <c r="L57" s="25"/>
      <c r="M57" s="185"/>
      <c r="N57" s="185"/>
      <c r="O57" s="364">
        <v>252000</v>
      </c>
      <c r="P57" s="185">
        <v>30808000</v>
      </c>
      <c r="Q57" s="185">
        <f t="shared" si="11"/>
        <v>44730000</v>
      </c>
      <c r="R57" s="185"/>
      <c r="S57" s="184">
        <f t="shared" ref="S57:S70" si="13">R57+Q57+P57+O57</f>
        <v>75790000</v>
      </c>
      <c r="T57" s="25" t="s">
        <v>249</v>
      </c>
      <c r="U57" s="25"/>
      <c r="V57" s="25"/>
      <c r="W57" s="49" t="s">
        <v>250</v>
      </c>
      <c r="X57" s="25"/>
      <c r="Y57" s="179"/>
    </row>
    <row r="58" spans="1:25" ht="31.2">
      <c r="A58" s="29">
        <v>38</v>
      </c>
      <c r="B58" s="35" t="s">
        <v>272</v>
      </c>
      <c r="C58" s="27">
        <v>26</v>
      </c>
      <c r="D58" s="29">
        <v>49</v>
      </c>
      <c r="E58" s="25">
        <v>385.7</v>
      </c>
      <c r="F58" s="25">
        <v>58.7</v>
      </c>
      <c r="G58" s="25"/>
      <c r="H58" s="25">
        <v>7.4</v>
      </c>
      <c r="I58" s="25"/>
      <c r="J58" s="25">
        <v>51.3</v>
      </c>
      <c r="K58" s="25">
        <f t="shared" si="10"/>
        <v>327</v>
      </c>
      <c r="L58" s="25"/>
      <c r="M58" s="185"/>
      <c r="N58" s="185"/>
      <c r="O58" s="364"/>
      <c r="P58" s="185">
        <v>28783000</v>
      </c>
      <c r="Q58" s="185">
        <f t="shared" si="11"/>
        <v>32318999.999999996</v>
      </c>
      <c r="R58" s="185"/>
      <c r="S58" s="184">
        <f t="shared" si="13"/>
        <v>61102000</v>
      </c>
      <c r="T58" s="25" t="s">
        <v>253</v>
      </c>
      <c r="U58" s="25"/>
      <c r="V58" s="25"/>
      <c r="W58" s="49" t="s">
        <v>250</v>
      </c>
      <c r="X58" s="25" t="s">
        <v>254</v>
      </c>
      <c r="Y58" s="179"/>
    </row>
    <row r="59" spans="1:25" ht="31.2">
      <c r="A59" s="29">
        <v>39</v>
      </c>
      <c r="B59" s="68" t="s">
        <v>114</v>
      </c>
      <c r="C59" s="31">
        <v>26</v>
      </c>
      <c r="D59" s="31">
        <v>48</v>
      </c>
      <c r="E59" s="32">
        <v>483.6</v>
      </c>
      <c r="F59" s="32">
        <v>65.7</v>
      </c>
      <c r="G59" s="32">
        <v>8.5</v>
      </c>
      <c r="H59" s="32"/>
      <c r="I59" s="32"/>
      <c r="J59" s="32">
        <v>57.2</v>
      </c>
      <c r="K59" s="32">
        <f t="shared" si="10"/>
        <v>417.90000000000003</v>
      </c>
      <c r="L59" s="25"/>
      <c r="M59" s="185"/>
      <c r="N59" s="185"/>
      <c r="O59" s="364">
        <v>840000</v>
      </c>
      <c r="P59" s="185">
        <v>21180000</v>
      </c>
      <c r="Q59" s="185">
        <f t="shared" si="11"/>
        <v>36036000.000000007</v>
      </c>
      <c r="R59" s="185"/>
      <c r="S59" s="184">
        <f t="shared" si="13"/>
        <v>58056000.000000007</v>
      </c>
      <c r="T59" s="25" t="s">
        <v>253</v>
      </c>
      <c r="U59" s="25"/>
      <c r="V59" s="25"/>
      <c r="W59" s="49" t="s">
        <v>250</v>
      </c>
      <c r="X59" s="25" t="s">
        <v>254</v>
      </c>
      <c r="Y59" s="179"/>
    </row>
    <row r="60" spans="1:25">
      <c r="A60" s="517">
        <v>40</v>
      </c>
      <c r="B60" s="609" t="s">
        <v>150</v>
      </c>
      <c r="C60" s="27">
        <v>26</v>
      </c>
      <c r="D60" s="29">
        <v>17</v>
      </c>
      <c r="E60" s="25">
        <v>645.9</v>
      </c>
      <c r="F60" s="25">
        <v>54</v>
      </c>
      <c r="G60" s="25">
        <v>8</v>
      </c>
      <c r="H60" s="25"/>
      <c r="I60" s="25"/>
      <c r="J60" s="25">
        <v>46</v>
      </c>
      <c r="K60" s="25">
        <f t="shared" si="10"/>
        <v>591.9</v>
      </c>
      <c r="L60" s="25">
        <v>599</v>
      </c>
      <c r="M60" s="185"/>
      <c r="N60" s="185"/>
      <c r="O60" s="364"/>
      <c r="P60" s="185">
        <v>29346000</v>
      </c>
      <c r="Q60" s="185">
        <f t="shared" si="11"/>
        <v>28980000</v>
      </c>
      <c r="R60" s="185"/>
      <c r="S60" s="184">
        <f t="shared" si="13"/>
        <v>58326000</v>
      </c>
      <c r="T60" s="25" t="s">
        <v>253</v>
      </c>
      <c r="U60" s="25"/>
      <c r="V60" s="25"/>
      <c r="W60" s="49" t="s">
        <v>250</v>
      </c>
      <c r="X60" s="25" t="s">
        <v>254</v>
      </c>
      <c r="Y60" s="179"/>
    </row>
    <row r="61" spans="1:25">
      <c r="A61" s="517"/>
      <c r="B61" s="609"/>
      <c r="C61" s="27">
        <v>26</v>
      </c>
      <c r="D61" s="29">
        <v>47</v>
      </c>
      <c r="E61" s="25">
        <v>1656.2</v>
      </c>
      <c r="F61" s="25">
        <v>42.3</v>
      </c>
      <c r="G61" s="25">
        <v>8.5</v>
      </c>
      <c r="H61" s="25"/>
      <c r="I61" s="25"/>
      <c r="J61" s="25">
        <v>33.799999999999997</v>
      </c>
      <c r="K61" s="25">
        <f t="shared" si="10"/>
        <v>1613.9</v>
      </c>
      <c r="L61" s="25">
        <v>301</v>
      </c>
      <c r="M61" s="185"/>
      <c r="N61" s="185"/>
      <c r="O61" s="364"/>
      <c r="P61" s="185"/>
      <c r="Q61" s="185">
        <f t="shared" si="11"/>
        <v>21294000</v>
      </c>
      <c r="R61" s="185"/>
      <c r="S61" s="184">
        <f t="shared" si="13"/>
        <v>21294000</v>
      </c>
      <c r="T61" s="25"/>
      <c r="U61" s="25"/>
      <c r="V61" s="25"/>
      <c r="W61" s="49" t="s">
        <v>250</v>
      </c>
      <c r="X61" s="25"/>
      <c r="Y61" s="179"/>
    </row>
    <row r="62" spans="1:25" ht="31.2">
      <c r="A62" s="29">
        <v>41</v>
      </c>
      <c r="B62" s="68" t="s">
        <v>36</v>
      </c>
      <c r="C62" s="31">
        <v>26</v>
      </c>
      <c r="D62" s="31">
        <v>43</v>
      </c>
      <c r="E62" s="32">
        <v>413.1</v>
      </c>
      <c r="F62" s="32">
        <v>96.4</v>
      </c>
      <c r="G62" s="32">
        <v>54.4</v>
      </c>
      <c r="H62" s="32">
        <v>42</v>
      </c>
      <c r="I62" s="32"/>
      <c r="J62" s="32"/>
      <c r="K62" s="32">
        <f>E62-F62</f>
        <v>316.70000000000005</v>
      </c>
      <c r="L62" s="25"/>
      <c r="M62" s="185"/>
      <c r="N62" s="185"/>
      <c r="O62" s="364"/>
      <c r="P62" s="185">
        <v>5852000</v>
      </c>
      <c r="Q62" s="185"/>
      <c r="R62" s="185"/>
      <c r="S62" s="184">
        <f t="shared" si="13"/>
        <v>5852000</v>
      </c>
      <c r="T62" s="25" t="s">
        <v>249</v>
      </c>
      <c r="U62" s="25"/>
      <c r="V62" s="25"/>
      <c r="W62" s="49" t="s">
        <v>250</v>
      </c>
      <c r="X62" s="25" t="s">
        <v>254</v>
      </c>
      <c r="Y62" s="179"/>
    </row>
    <row r="63" spans="1:25" ht="31.2">
      <c r="A63" s="29">
        <v>42</v>
      </c>
      <c r="B63" s="68" t="s">
        <v>151</v>
      </c>
      <c r="C63" s="27">
        <v>26</v>
      </c>
      <c r="D63" s="29">
        <v>39</v>
      </c>
      <c r="E63" s="25">
        <v>359.8</v>
      </c>
      <c r="F63" s="25">
        <v>111.3</v>
      </c>
      <c r="G63" s="25">
        <v>15.6</v>
      </c>
      <c r="H63" s="25"/>
      <c r="I63" s="25"/>
      <c r="J63" s="25">
        <v>95.7</v>
      </c>
      <c r="K63" s="25">
        <f t="shared" si="10"/>
        <v>248.5</v>
      </c>
      <c r="L63" s="25">
        <v>236</v>
      </c>
      <c r="M63" s="185"/>
      <c r="N63" s="185"/>
      <c r="O63" s="364">
        <v>693000</v>
      </c>
      <c r="P63" s="185">
        <v>165803000</v>
      </c>
      <c r="Q63" s="185">
        <f t="shared" si="11"/>
        <v>60291000.000000007</v>
      </c>
      <c r="R63" s="185"/>
      <c r="S63" s="184">
        <f t="shared" si="13"/>
        <v>226787000</v>
      </c>
      <c r="T63" s="25" t="s">
        <v>249</v>
      </c>
      <c r="U63" s="25"/>
      <c r="V63" s="25"/>
      <c r="W63" s="49" t="s">
        <v>250</v>
      </c>
      <c r="X63" s="25" t="s">
        <v>254</v>
      </c>
      <c r="Y63" s="179"/>
    </row>
    <row r="64" spans="1:25" ht="31.2">
      <c r="A64" s="29">
        <v>43</v>
      </c>
      <c r="B64" s="68" t="s">
        <v>152</v>
      </c>
      <c r="C64" s="27">
        <v>26</v>
      </c>
      <c r="D64" s="29">
        <v>38</v>
      </c>
      <c r="E64" s="25">
        <v>315.8</v>
      </c>
      <c r="F64" s="25">
        <v>95.7</v>
      </c>
      <c r="G64" s="25">
        <v>13.6</v>
      </c>
      <c r="H64" s="25"/>
      <c r="I64" s="25"/>
      <c r="J64" s="25">
        <v>82.1</v>
      </c>
      <c r="K64" s="25">
        <f t="shared" si="10"/>
        <v>220.10000000000002</v>
      </c>
      <c r="L64" s="25">
        <v>118.7</v>
      </c>
      <c r="M64" s="185"/>
      <c r="N64" s="185"/>
      <c r="O64" s="364">
        <v>952000</v>
      </c>
      <c r="P64" s="185">
        <v>130000000</v>
      </c>
      <c r="Q64" s="185">
        <f t="shared" si="11"/>
        <v>51723000</v>
      </c>
      <c r="R64" s="185"/>
      <c r="S64" s="184">
        <f t="shared" si="13"/>
        <v>182675000</v>
      </c>
      <c r="T64" s="25" t="s">
        <v>249</v>
      </c>
      <c r="U64" s="25"/>
      <c r="V64" s="25"/>
      <c r="W64" s="49" t="s">
        <v>250</v>
      </c>
      <c r="X64" s="25" t="s">
        <v>254</v>
      </c>
      <c r="Y64" s="179"/>
    </row>
    <row r="65" spans="1:28" s="108" customFormat="1" ht="31.2">
      <c r="A65" s="29">
        <v>44</v>
      </c>
      <c r="B65" s="68" t="s">
        <v>154</v>
      </c>
      <c r="C65" s="310">
        <v>26</v>
      </c>
      <c r="D65" s="310">
        <v>35</v>
      </c>
      <c r="E65" s="311">
        <v>316.89999999999998</v>
      </c>
      <c r="F65" s="311">
        <v>101.6</v>
      </c>
      <c r="G65" s="311">
        <v>13.1</v>
      </c>
      <c r="H65" s="311"/>
      <c r="I65" s="311"/>
      <c r="J65" s="311">
        <v>88.5</v>
      </c>
      <c r="K65" s="311">
        <f t="shared" si="10"/>
        <v>215.29999999999998</v>
      </c>
      <c r="L65" s="302">
        <v>200</v>
      </c>
      <c r="M65" s="184"/>
      <c r="N65" s="184"/>
      <c r="O65" s="365"/>
      <c r="P65" s="184">
        <v>39830000</v>
      </c>
      <c r="Q65" s="185">
        <f t="shared" si="11"/>
        <v>55755000</v>
      </c>
      <c r="R65" s="185">
        <v>36000000</v>
      </c>
      <c r="S65" s="184">
        <f t="shared" si="13"/>
        <v>131585000</v>
      </c>
      <c r="T65" s="25" t="s">
        <v>249</v>
      </c>
      <c r="U65" s="25"/>
      <c r="V65" s="25"/>
      <c r="W65" s="49" t="s">
        <v>250</v>
      </c>
      <c r="X65" s="25" t="s">
        <v>254</v>
      </c>
      <c r="Y65" s="312"/>
    </row>
    <row r="66" spans="1:28" s="108" customFormat="1">
      <c r="A66" s="29">
        <v>45</v>
      </c>
      <c r="B66" s="68" t="s">
        <v>113</v>
      </c>
      <c r="C66" s="344">
        <v>26</v>
      </c>
      <c r="D66" s="309">
        <v>34</v>
      </c>
      <c r="E66" s="302"/>
      <c r="F66" s="302">
        <v>103.8</v>
      </c>
      <c r="G66" s="302">
        <v>17.899999999999999</v>
      </c>
      <c r="H66" s="302"/>
      <c r="I66" s="302"/>
      <c r="J66" s="302">
        <v>85.9</v>
      </c>
      <c r="K66" s="302">
        <f t="shared" si="10"/>
        <v>-103.8</v>
      </c>
      <c r="L66" s="302"/>
      <c r="M66" s="184"/>
      <c r="N66" s="184"/>
      <c r="O66" s="365"/>
      <c r="P66" s="184">
        <v>40312000</v>
      </c>
      <c r="Q66" s="185">
        <f t="shared" si="11"/>
        <v>54117000.000000007</v>
      </c>
      <c r="R66" s="185">
        <v>36000000</v>
      </c>
      <c r="S66" s="184">
        <f t="shared" si="13"/>
        <v>130429000</v>
      </c>
      <c r="T66" s="25" t="s">
        <v>258</v>
      </c>
      <c r="U66" s="302"/>
      <c r="V66" s="302"/>
      <c r="W66" s="49" t="s">
        <v>250</v>
      </c>
      <c r="X66" s="302" t="s">
        <v>254</v>
      </c>
      <c r="Y66" s="312"/>
    </row>
    <row r="67" spans="1:28" s="108" customFormat="1" ht="31.2">
      <c r="A67" s="29">
        <v>46</v>
      </c>
      <c r="B67" s="68" t="s">
        <v>155</v>
      </c>
      <c r="C67" s="310">
        <v>26</v>
      </c>
      <c r="D67" s="310">
        <v>32</v>
      </c>
      <c r="E67" s="311">
        <v>199</v>
      </c>
      <c r="F67" s="311">
        <v>80.5</v>
      </c>
      <c r="G67" s="311">
        <v>27.1</v>
      </c>
      <c r="H67" s="311"/>
      <c r="I67" s="311"/>
      <c r="J67" s="311">
        <v>53.4</v>
      </c>
      <c r="K67" s="311">
        <f t="shared" si="10"/>
        <v>118.5</v>
      </c>
      <c r="L67" s="302">
        <v>142</v>
      </c>
      <c r="M67" s="184"/>
      <c r="N67" s="184"/>
      <c r="O67" s="365"/>
      <c r="P67" s="184">
        <v>86153000</v>
      </c>
      <c r="Q67" s="185">
        <f t="shared" si="11"/>
        <v>33642000</v>
      </c>
      <c r="R67" s="185">
        <v>36000000</v>
      </c>
      <c r="S67" s="184">
        <f t="shared" si="13"/>
        <v>155795000</v>
      </c>
      <c r="T67" s="25" t="s">
        <v>249</v>
      </c>
      <c r="U67" s="25"/>
      <c r="V67" s="25"/>
      <c r="W67" s="49" t="s">
        <v>250</v>
      </c>
      <c r="X67" s="25" t="s">
        <v>254</v>
      </c>
      <c r="Y67" s="312"/>
    </row>
    <row r="68" spans="1:28" s="108" customFormat="1" ht="31.2">
      <c r="A68" s="29">
        <v>47</v>
      </c>
      <c r="B68" s="68" t="s">
        <v>156</v>
      </c>
      <c r="C68" s="310">
        <v>26</v>
      </c>
      <c r="D68" s="310">
        <v>31</v>
      </c>
      <c r="E68" s="311">
        <v>249.2</v>
      </c>
      <c r="F68" s="311">
        <v>104.8</v>
      </c>
      <c r="G68" s="311">
        <v>33.700000000000003</v>
      </c>
      <c r="H68" s="311"/>
      <c r="I68" s="311"/>
      <c r="J68" s="311">
        <v>71.099999999999994</v>
      </c>
      <c r="K68" s="311">
        <f t="shared" si="10"/>
        <v>144.39999999999998</v>
      </c>
      <c r="L68" s="302">
        <v>165</v>
      </c>
      <c r="M68" s="184"/>
      <c r="N68" s="184"/>
      <c r="O68" s="365">
        <v>3500000</v>
      </c>
      <c r="P68" s="184">
        <v>54528000</v>
      </c>
      <c r="Q68" s="185">
        <f t="shared" si="11"/>
        <v>44793000</v>
      </c>
      <c r="R68" s="185">
        <v>30000000</v>
      </c>
      <c r="S68" s="184">
        <f t="shared" si="13"/>
        <v>132821000</v>
      </c>
      <c r="T68" s="25" t="s">
        <v>249</v>
      </c>
      <c r="U68" s="25"/>
      <c r="V68" s="25"/>
      <c r="W68" s="49" t="s">
        <v>250</v>
      </c>
      <c r="X68" s="25" t="s">
        <v>254</v>
      </c>
      <c r="Y68" s="312"/>
    </row>
    <row r="69" spans="1:28">
      <c r="A69" s="517">
        <v>48</v>
      </c>
      <c r="B69" s="609" t="s">
        <v>135</v>
      </c>
      <c r="C69" s="27">
        <v>26</v>
      </c>
      <c r="D69" s="29">
        <v>18</v>
      </c>
      <c r="E69" s="25">
        <v>207.6</v>
      </c>
      <c r="F69" s="25">
        <v>76.8</v>
      </c>
      <c r="G69" s="25">
        <v>28.8</v>
      </c>
      <c r="H69" s="25"/>
      <c r="I69" s="25"/>
      <c r="J69" s="25">
        <v>48</v>
      </c>
      <c r="K69" s="25">
        <f t="shared" si="10"/>
        <v>130.80000000000001</v>
      </c>
      <c r="L69" s="25"/>
      <c r="M69" s="28"/>
      <c r="N69" s="28"/>
      <c r="O69" s="369"/>
      <c r="P69" s="185">
        <v>69731000</v>
      </c>
      <c r="Q69" s="185">
        <f t="shared" si="11"/>
        <v>30240000</v>
      </c>
      <c r="R69" s="185"/>
      <c r="S69" s="184">
        <f t="shared" si="13"/>
        <v>99971000</v>
      </c>
      <c r="T69" s="25" t="s">
        <v>253</v>
      </c>
      <c r="U69" s="25"/>
      <c r="V69" s="25"/>
      <c r="W69" s="49" t="s">
        <v>250</v>
      </c>
      <c r="X69" s="25" t="s">
        <v>254</v>
      </c>
      <c r="Y69" s="179"/>
    </row>
    <row r="70" spans="1:28">
      <c r="A70" s="517"/>
      <c r="B70" s="609"/>
      <c r="C70" s="27">
        <v>26</v>
      </c>
      <c r="D70" s="29">
        <v>98</v>
      </c>
      <c r="E70" s="25">
        <v>198.8</v>
      </c>
      <c r="F70" s="25">
        <v>81.7</v>
      </c>
      <c r="G70" s="25"/>
      <c r="H70" s="25">
        <v>29.7</v>
      </c>
      <c r="I70" s="25"/>
      <c r="J70" s="25">
        <v>52</v>
      </c>
      <c r="K70" s="25">
        <f t="shared" si="10"/>
        <v>117.10000000000001</v>
      </c>
      <c r="L70" s="25"/>
      <c r="M70" s="185"/>
      <c r="N70" s="185"/>
      <c r="O70" s="364"/>
      <c r="P70" s="185"/>
      <c r="Q70" s="185">
        <f t="shared" si="11"/>
        <v>32760000</v>
      </c>
      <c r="R70" s="185"/>
      <c r="S70" s="184">
        <f t="shared" si="13"/>
        <v>32760000</v>
      </c>
      <c r="T70" s="25" t="s">
        <v>253</v>
      </c>
      <c r="U70" s="25"/>
      <c r="V70" s="25"/>
      <c r="W70" s="49" t="s">
        <v>250</v>
      </c>
      <c r="X70" s="25"/>
      <c r="Y70" s="179"/>
    </row>
    <row r="71" spans="1:28" s="8" customFormat="1">
      <c r="A71" s="629" t="s">
        <v>190</v>
      </c>
      <c r="B71" s="629"/>
      <c r="C71" s="26"/>
      <c r="D71" s="92"/>
      <c r="E71" s="92"/>
      <c r="F71" s="92">
        <f>SUM(F53:F70)</f>
        <v>1386.1</v>
      </c>
      <c r="G71" s="92">
        <f>SUM(G53:G70)</f>
        <v>248.7</v>
      </c>
      <c r="H71" s="117">
        <f>SUM(H53:H70)</f>
        <v>81.2</v>
      </c>
      <c r="I71" s="92">
        <f>SUM(I53:I70)</f>
        <v>0</v>
      </c>
      <c r="J71" s="92">
        <f>SUM(J53:J70)</f>
        <v>1056.2</v>
      </c>
      <c r="K71" s="92"/>
      <c r="L71" s="117"/>
      <c r="M71" s="188"/>
      <c r="N71" s="188"/>
      <c r="O71" s="366"/>
      <c r="P71" s="188"/>
      <c r="Q71" s="188"/>
      <c r="R71" s="188"/>
      <c r="S71" s="188"/>
      <c r="T71" s="117"/>
      <c r="U71" s="117"/>
      <c r="V71" s="117"/>
      <c r="W71" s="102"/>
      <c r="X71" s="117"/>
      <c r="Y71" s="178"/>
    </row>
    <row r="72" spans="1:28" s="8" customFormat="1">
      <c r="A72" s="629" t="s">
        <v>192</v>
      </c>
      <c r="B72" s="629"/>
      <c r="C72" s="26"/>
      <c r="D72" s="92"/>
      <c r="E72" s="92"/>
      <c r="F72" s="173">
        <f>F71+F51</f>
        <v>6979</v>
      </c>
      <c r="G72" s="173">
        <f>G71+G51</f>
        <v>2147.8000000000002</v>
      </c>
      <c r="H72" s="173">
        <f>H71+H51</f>
        <v>485.7</v>
      </c>
      <c r="I72" s="173">
        <f>I71+I51</f>
        <v>0</v>
      </c>
      <c r="J72" s="173">
        <f>J71+J51</f>
        <v>3647.7999999999993</v>
      </c>
      <c r="K72" s="92"/>
      <c r="L72" s="117"/>
      <c r="M72" s="188"/>
      <c r="N72" s="188"/>
      <c r="O72" s="366">
        <f>SUM(O10:O70)</f>
        <v>30242000</v>
      </c>
      <c r="P72" s="188">
        <f>SUM(P10:P70)</f>
        <v>3626837000</v>
      </c>
      <c r="Q72" s="188">
        <f>SUM(Q10:Q70)</f>
        <v>2298114000</v>
      </c>
      <c r="R72" s="188">
        <f>SUM(R10:R70)</f>
        <v>714000000</v>
      </c>
      <c r="S72" s="188">
        <f>SUM(S10:S70)</f>
        <v>6669193000</v>
      </c>
      <c r="T72" s="117"/>
      <c r="U72" s="117"/>
      <c r="V72" s="117"/>
      <c r="W72" s="102"/>
      <c r="X72" s="117">
        <f>COUNTIF(X10:X71,"X")</f>
        <v>41</v>
      </c>
      <c r="Y72" s="178"/>
    </row>
    <row r="76" spans="1:28">
      <c r="H76" s="22" t="s">
        <v>200</v>
      </c>
    </row>
    <row r="78" spans="1:28" s="144" customFormat="1">
      <c r="A78" s="22"/>
      <c r="B78" s="112"/>
      <c r="C78" s="21"/>
      <c r="D78" s="22"/>
      <c r="E78" s="22"/>
      <c r="F78" s="22"/>
      <c r="G78" s="22"/>
      <c r="H78" s="346">
        <f>+O72+'Đã nhận tiền bổ sung'!K50</f>
        <v>37089000</v>
      </c>
      <c r="I78" s="22"/>
      <c r="J78" s="22"/>
      <c r="K78" s="22"/>
      <c r="M78" s="144">
        <f>+J72*3</f>
        <v>10943.399999999998</v>
      </c>
      <c r="O78" s="367">
        <f>+O72+'Đã nhận tiền bổ sung'!K50</f>
        <v>37089000</v>
      </c>
      <c r="W78" s="67"/>
      <c r="Y78" s="14"/>
      <c r="Z78" s="14"/>
      <c r="AA78" s="14"/>
      <c r="AB78" s="14"/>
    </row>
    <row r="79" spans="1:28" s="144" customFormat="1">
      <c r="A79" s="22"/>
      <c r="B79" s="112"/>
      <c r="C79" s="21"/>
      <c r="D79" s="22"/>
      <c r="E79" s="22"/>
      <c r="F79" s="22"/>
      <c r="G79" s="22"/>
      <c r="H79" s="22"/>
      <c r="I79" s="22"/>
      <c r="J79" s="22"/>
      <c r="K79" s="22"/>
      <c r="M79" s="144">
        <f>210000*M78</f>
        <v>2298113999.9999995</v>
      </c>
      <c r="O79" s="367"/>
      <c r="W79" s="67"/>
      <c r="Y79" s="14"/>
      <c r="Z79" s="14"/>
      <c r="AA79" s="14"/>
      <c r="AB79" s="14"/>
    </row>
  </sheetData>
  <autoFilter ref="A5:W72">
    <filterColumn colId="5" showButton="0"/>
    <filterColumn colId="6" showButton="0"/>
    <filterColumn colId="7" showButton="0"/>
    <filterColumn colId="8" showButton="0"/>
    <filterColumn colId="9" showButton="0"/>
  </autoFilter>
  <mergeCells count="47">
    <mergeCell ref="A1:W1"/>
    <mergeCell ref="A2:W2"/>
    <mergeCell ref="A3:W3"/>
    <mergeCell ref="A5:A8"/>
    <mergeCell ref="B5:B8"/>
    <mergeCell ref="C5:C8"/>
    <mergeCell ref="D5:D8"/>
    <mergeCell ref="E5:E8"/>
    <mergeCell ref="F5:K5"/>
    <mergeCell ref="U5:U8"/>
    <mergeCell ref="V5:V8"/>
    <mergeCell ref="W5:W8"/>
    <mergeCell ref="X5:X8"/>
    <mergeCell ref="Y5:Y8"/>
    <mergeCell ref="J7:J8"/>
    <mergeCell ref="O7:O8"/>
    <mergeCell ref="P7:P8"/>
    <mergeCell ref="Q7:Q8"/>
    <mergeCell ref="R7:R8"/>
    <mergeCell ref="K6:K8"/>
    <mergeCell ref="L5:L8"/>
    <mergeCell ref="M5:M8"/>
    <mergeCell ref="N5:N8"/>
    <mergeCell ref="O5:R6"/>
    <mergeCell ref="S5:S8"/>
    <mergeCell ref="T5:T8"/>
    <mergeCell ref="A18:A20"/>
    <mergeCell ref="B18:B20"/>
    <mergeCell ref="A28:A31"/>
    <mergeCell ref="B28:B31"/>
    <mergeCell ref="I7:I8"/>
    <mergeCell ref="F6:F8"/>
    <mergeCell ref="G6:J6"/>
    <mergeCell ref="G7:G8"/>
    <mergeCell ref="H7:H8"/>
    <mergeCell ref="A36:A37"/>
    <mergeCell ref="B36:B37"/>
    <mergeCell ref="A38:A39"/>
    <mergeCell ref="B38:B39"/>
    <mergeCell ref="A40:A43"/>
    <mergeCell ref="B40:B43"/>
    <mergeCell ref="A69:A70"/>
    <mergeCell ref="B69:B70"/>
    <mergeCell ref="A71:B71"/>
    <mergeCell ref="A72:B72"/>
    <mergeCell ref="A60:A61"/>
    <mergeCell ref="B60:B61"/>
  </mergeCells>
  <printOptions horizontalCentered="1"/>
  <pageMargins left="0.11811023622047245" right="0.11811023622047245" top="0.55118110236220474" bottom="0.35433070866141736" header="0.31496062992125984" footer="0.31496062992125984"/>
  <pageSetup paperSize="9" scale="70" orientation="landscape" r:id="rId1"/>
</worksheet>
</file>

<file path=xl/worksheets/sheet20.xml><?xml version="1.0" encoding="utf-8"?>
<worksheet xmlns="http://schemas.openxmlformats.org/spreadsheetml/2006/main" xmlns:r="http://schemas.openxmlformats.org/officeDocument/2006/relationships">
  <sheetPr codeName="Sheet13"/>
  <dimension ref="A1:X48"/>
  <sheetViews>
    <sheetView zoomScaleNormal="100" workbookViewId="0">
      <pane xSplit="2" ySplit="8" topLeftCell="C32" activePane="bottomRight" state="frozen"/>
      <selection activeCell="A4" sqref="A4"/>
      <selection pane="topRight" activeCell="C4" sqref="C4"/>
      <selection pane="bottomLeft" activeCell="A9" sqref="A9"/>
      <selection pane="bottomRight" activeCell="K42" sqref="K42"/>
    </sheetView>
  </sheetViews>
  <sheetFormatPr defaultColWidth="10" defaultRowHeight="15.6"/>
  <cols>
    <col min="1" max="1" width="5.5546875" style="22" customWidth="1"/>
    <col min="2" max="2" width="21.6640625" style="112" customWidth="1"/>
    <col min="3" max="3" width="9.109375" style="22" customWidth="1"/>
    <col min="4" max="4" width="9.5546875" style="21" customWidth="1"/>
    <col min="5" max="5" width="18.5546875" style="22" bestFit="1" customWidth="1"/>
    <col min="6" max="6" width="10.109375" style="22" bestFit="1" customWidth="1"/>
    <col min="7" max="7" width="9" style="22" bestFit="1" customWidth="1"/>
    <col min="8" max="8" width="8.88671875" style="22" customWidth="1"/>
    <col min="9" max="9" width="13.88671875" style="22" bestFit="1" customWidth="1"/>
    <col min="10" max="10" width="21.5546875" style="22" bestFit="1" customWidth="1"/>
    <col min="11" max="11" width="13.109375" style="144" bestFit="1" customWidth="1"/>
    <col min="12" max="12" width="16" style="144" bestFit="1" customWidth="1"/>
    <col min="13" max="13" width="17.33203125" style="144" bestFit="1" customWidth="1"/>
    <col min="14" max="14" width="17.33203125" style="144" customWidth="1"/>
    <col min="15" max="15" width="17.33203125" style="144" bestFit="1" customWidth="1"/>
    <col min="16" max="16" width="11.44140625" style="144" customWidth="1"/>
    <col min="17" max="17" width="17.88671875" style="144" hidden="1" customWidth="1"/>
    <col min="18" max="18" width="20.33203125" style="144" hidden="1" customWidth="1"/>
    <col min="19" max="19" width="14.88671875" style="67" bestFit="1" customWidth="1"/>
    <col min="20" max="20" width="13.5546875" style="144" customWidth="1"/>
    <col min="21" max="21" width="69.88671875" style="14" customWidth="1"/>
    <col min="22" max="16384" width="10" style="14"/>
  </cols>
  <sheetData>
    <row r="1" spans="1:21" s="343" customFormat="1" ht="15.75" customHeight="1">
      <c r="A1" s="678" t="s">
        <v>274</v>
      </c>
      <c r="B1" s="678"/>
      <c r="C1" s="678"/>
      <c r="D1" s="678"/>
      <c r="E1" s="644"/>
      <c r="F1" s="678"/>
      <c r="G1" s="678"/>
      <c r="H1" s="678"/>
      <c r="I1" s="678"/>
      <c r="J1" s="644"/>
      <c r="K1" s="678"/>
      <c r="L1" s="678"/>
      <c r="M1" s="678"/>
      <c r="N1" s="678"/>
      <c r="O1" s="678"/>
      <c r="P1" s="644"/>
      <c r="Q1" s="644"/>
      <c r="R1" s="644"/>
      <c r="S1" s="678"/>
      <c r="T1" s="341"/>
      <c r="U1" s="342"/>
    </row>
    <row r="2" spans="1:21" s="343" customFormat="1" ht="15.75" customHeight="1">
      <c r="A2" s="678" t="s">
        <v>16</v>
      </c>
      <c r="B2" s="678"/>
      <c r="C2" s="678"/>
      <c r="D2" s="678"/>
      <c r="E2" s="644"/>
      <c r="F2" s="678"/>
      <c r="G2" s="678"/>
      <c r="H2" s="678"/>
      <c r="I2" s="678"/>
      <c r="J2" s="644"/>
      <c r="K2" s="678"/>
      <c r="L2" s="678"/>
      <c r="M2" s="678"/>
      <c r="N2" s="678"/>
      <c r="O2" s="678"/>
      <c r="P2" s="644"/>
      <c r="Q2" s="644"/>
      <c r="R2" s="644"/>
      <c r="S2" s="678"/>
      <c r="T2" s="341"/>
      <c r="U2" s="342"/>
    </row>
    <row r="3" spans="1:21" s="343" customFormat="1" ht="15.75" customHeight="1">
      <c r="A3" s="678" t="s">
        <v>26</v>
      </c>
      <c r="B3" s="678"/>
      <c r="C3" s="678"/>
      <c r="D3" s="678"/>
      <c r="E3" s="644"/>
      <c r="F3" s="678"/>
      <c r="G3" s="678"/>
      <c r="H3" s="678"/>
      <c r="I3" s="678"/>
      <c r="J3" s="644"/>
      <c r="K3" s="678"/>
      <c r="L3" s="678"/>
      <c r="M3" s="678"/>
      <c r="N3" s="678"/>
      <c r="O3" s="678"/>
      <c r="P3" s="644"/>
      <c r="Q3" s="644"/>
      <c r="R3" s="644"/>
      <c r="S3" s="678"/>
      <c r="T3" s="341"/>
      <c r="U3" s="342"/>
    </row>
    <row r="4" spans="1:21" ht="16.2">
      <c r="A4" s="345"/>
      <c r="B4" s="345"/>
      <c r="C4" s="345"/>
      <c r="D4" s="345"/>
      <c r="E4" s="345"/>
      <c r="F4" s="345"/>
      <c r="G4" s="345"/>
      <c r="H4" s="345"/>
      <c r="I4" s="345"/>
      <c r="J4" s="345"/>
      <c r="K4" s="345"/>
      <c r="L4" s="345"/>
      <c r="M4" s="345"/>
      <c r="N4" s="345"/>
      <c r="O4" s="345"/>
      <c r="P4" s="345"/>
      <c r="Q4" s="345"/>
      <c r="R4" s="345"/>
      <c r="S4" s="345"/>
      <c r="T4" s="345"/>
      <c r="U4" s="345"/>
    </row>
    <row r="5" spans="1:21">
      <c r="A5" s="546" t="s">
        <v>4</v>
      </c>
      <c r="B5" s="546" t="s">
        <v>3</v>
      </c>
      <c r="C5" s="546" t="s">
        <v>281</v>
      </c>
      <c r="D5" s="546" t="s">
        <v>282</v>
      </c>
      <c r="E5" s="546" t="s">
        <v>0</v>
      </c>
      <c r="F5" s="679" t="s">
        <v>27</v>
      </c>
      <c r="G5" s="679"/>
      <c r="H5" s="679"/>
      <c r="I5" s="679"/>
      <c r="J5" s="679"/>
      <c r="K5" s="676" t="s">
        <v>266</v>
      </c>
      <c r="L5" s="676"/>
      <c r="M5" s="676"/>
      <c r="N5" s="676"/>
      <c r="O5" s="677" t="s">
        <v>239</v>
      </c>
      <c r="P5" s="674" t="s">
        <v>240</v>
      </c>
      <c r="Q5" s="674" t="s">
        <v>241</v>
      </c>
      <c r="R5" s="674" t="s">
        <v>242</v>
      </c>
      <c r="S5" s="674" t="s">
        <v>187</v>
      </c>
      <c r="T5" s="674" t="s">
        <v>252</v>
      </c>
      <c r="U5" s="680" t="s">
        <v>187</v>
      </c>
    </row>
    <row r="6" spans="1:21">
      <c r="A6" s="546"/>
      <c r="B6" s="546"/>
      <c r="C6" s="546"/>
      <c r="D6" s="546"/>
      <c r="E6" s="546"/>
      <c r="F6" s="546" t="s">
        <v>32</v>
      </c>
      <c r="G6" s="546" t="s">
        <v>28</v>
      </c>
      <c r="H6" s="546"/>
      <c r="I6" s="546"/>
      <c r="J6" s="546" t="s">
        <v>30</v>
      </c>
      <c r="K6" s="676"/>
      <c r="L6" s="676"/>
      <c r="M6" s="676"/>
      <c r="N6" s="676"/>
      <c r="O6" s="677"/>
      <c r="P6" s="674"/>
      <c r="Q6" s="674"/>
      <c r="R6" s="674"/>
      <c r="S6" s="674"/>
      <c r="T6" s="674"/>
      <c r="U6" s="681"/>
    </row>
    <row r="7" spans="1:21" ht="39" customHeight="1">
      <c r="A7" s="546"/>
      <c r="B7" s="546"/>
      <c r="C7" s="546"/>
      <c r="D7" s="546"/>
      <c r="E7" s="546"/>
      <c r="F7" s="546"/>
      <c r="G7" s="546" t="s">
        <v>13</v>
      </c>
      <c r="H7" s="546" t="s">
        <v>20</v>
      </c>
      <c r="I7" s="546" t="s">
        <v>31</v>
      </c>
      <c r="J7" s="546"/>
      <c r="K7" s="676" t="s">
        <v>265</v>
      </c>
      <c r="L7" s="676" t="s">
        <v>264</v>
      </c>
      <c r="M7" s="677" t="s">
        <v>263</v>
      </c>
      <c r="N7" s="677" t="s">
        <v>262</v>
      </c>
      <c r="O7" s="677"/>
      <c r="P7" s="674"/>
      <c r="Q7" s="674"/>
      <c r="R7" s="674"/>
      <c r="S7" s="674"/>
      <c r="T7" s="674"/>
      <c r="U7" s="681"/>
    </row>
    <row r="8" spans="1:21" s="8" customFormat="1">
      <c r="A8" s="546"/>
      <c r="B8" s="546"/>
      <c r="C8" s="546"/>
      <c r="D8" s="546"/>
      <c r="E8" s="546"/>
      <c r="F8" s="546"/>
      <c r="G8" s="546"/>
      <c r="H8" s="546"/>
      <c r="I8" s="546"/>
      <c r="J8" s="546"/>
      <c r="K8" s="676"/>
      <c r="L8" s="676"/>
      <c r="M8" s="677"/>
      <c r="N8" s="677"/>
      <c r="O8" s="677"/>
      <c r="P8" s="674"/>
      <c r="Q8" s="674"/>
      <c r="R8" s="674"/>
      <c r="S8" s="674"/>
      <c r="T8" s="674"/>
      <c r="U8" s="682"/>
    </row>
    <row r="9" spans="1:21" s="135" customFormat="1">
      <c r="A9" s="92" t="s">
        <v>59</v>
      </c>
      <c r="B9" s="299" t="s">
        <v>60</v>
      </c>
      <c r="C9" s="299"/>
      <c r="D9" s="299"/>
      <c r="E9" s="299"/>
      <c r="F9" s="299"/>
      <c r="G9" s="299"/>
      <c r="H9" s="299"/>
      <c r="I9" s="299"/>
      <c r="J9" s="299"/>
      <c r="K9" s="300"/>
      <c r="L9" s="300"/>
      <c r="M9" s="300"/>
      <c r="N9" s="300"/>
      <c r="O9" s="300"/>
      <c r="P9" s="301"/>
      <c r="Q9" s="301"/>
      <c r="R9" s="301"/>
      <c r="S9" s="115"/>
      <c r="T9" s="301"/>
      <c r="U9" s="177"/>
    </row>
    <row r="10" spans="1:21" ht="31.2">
      <c r="A10" s="29">
        <v>1</v>
      </c>
      <c r="B10" s="330" t="s">
        <v>269</v>
      </c>
      <c r="C10" s="329">
        <v>70</v>
      </c>
      <c r="D10" s="340">
        <v>28</v>
      </c>
      <c r="E10" s="335">
        <v>387.7</v>
      </c>
      <c r="F10" s="335">
        <v>19.100000000000001</v>
      </c>
      <c r="G10" s="335"/>
      <c r="H10" s="335"/>
      <c r="I10" s="335">
        <v>19.100000000000001</v>
      </c>
      <c r="J10" s="335">
        <f>E10-F10</f>
        <v>368.59999999999997</v>
      </c>
      <c r="K10" s="333">
        <v>1306000</v>
      </c>
      <c r="L10" s="185">
        <v>14621000</v>
      </c>
      <c r="M10" s="185">
        <f>I10*3*210000</f>
        <v>12033000</v>
      </c>
      <c r="N10" s="185"/>
      <c r="O10" s="184">
        <f t="shared" ref="O10" si="0">+K10+L10+M10+N10</f>
        <v>27960000</v>
      </c>
      <c r="P10" s="25" t="s">
        <v>261</v>
      </c>
      <c r="Q10" s="25"/>
      <c r="R10" s="25"/>
      <c r="S10" s="49" t="s">
        <v>250</v>
      </c>
      <c r="T10" s="25" t="s">
        <v>254</v>
      </c>
      <c r="U10" s="179"/>
    </row>
    <row r="11" spans="1:21" s="8" customFormat="1">
      <c r="A11" s="78"/>
      <c r="B11" s="301" t="s">
        <v>189</v>
      </c>
      <c r="C11" s="92"/>
      <c r="D11" s="26"/>
      <c r="E11" s="117"/>
      <c r="F11" s="173">
        <f t="shared" ref="F11:J11" si="1">SUM(F10:F10)</f>
        <v>19.100000000000001</v>
      </c>
      <c r="G11" s="173">
        <f t="shared" si="1"/>
        <v>0</v>
      </c>
      <c r="H11" s="173">
        <f t="shared" si="1"/>
        <v>0</v>
      </c>
      <c r="I11" s="173">
        <f t="shared" si="1"/>
        <v>19.100000000000001</v>
      </c>
      <c r="J11" s="173">
        <f t="shared" si="1"/>
        <v>368.59999999999997</v>
      </c>
      <c r="K11" s="173"/>
      <c r="L11" s="173"/>
      <c r="M11" s="173"/>
      <c r="N11" s="173"/>
      <c r="O11" s="184"/>
      <c r="P11" s="117"/>
      <c r="Q11" s="117"/>
      <c r="R11" s="117"/>
      <c r="S11" s="102"/>
      <c r="T11" s="117"/>
      <c r="U11" s="178"/>
    </row>
    <row r="12" spans="1:21" s="8" customFormat="1">
      <c r="A12" s="92" t="s">
        <v>101</v>
      </c>
      <c r="B12" s="115" t="s">
        <v>102</v>
      </c>
      <c r="C12" s="92"/>
      <c r="D12" s="26"/>
      <c r="E12" s="117"/>
      <c r="F12" s="117"/>
      <c r="G12" s="117"/>
      <c r="H12" s="117"/>
      <c r="I12" s="117"/>
      <c r="J12" s="25">
        <f t="shared" ref="J12:J18" si="2">E12-F12</f>
        <v>0</v>
      </c>
      <c r="K12" s="188"/>
      <c r="L12" s="188"/>
      <c r="M12" s="188"/>
      <c r="N12" s="188"/>
      <c r="O12" s="188"/>
      <c r="P12" s="117"/>
      <c r="Q12" s="117"/>
      <c r="R12" s="117"/>
      <c r="S12" s="102"/>
      <c r="T12" s="117"/>
      <c r="U12" s="178"/>
    </row>
    <row r="13" spans="1:21">
      <c r="A13" s="29">
        <v>2</v>
      </c>
      <c r="B13" s="339" t="s">
        <v>43</v>
      </c>
      <c r="C13" s="331">
        <v>193</v>
      </c>
      <c r="D13" s="331">
        <v>26</v>
      </c>
      <c r="E13" s="331">
        <v>325.8</v>
      </c>
      <c r="F13" s="331">
        <v>26.2</v>
      </c>
      <c r="G13" s="335"/>
      <c r="H13" s="335"/>
      <c r="I13" s="331">
        <v>26.2</v>
      </c>
      <c r="J13" s="332">
        <f t="shared" si="2"/>
        <v>299.60000000000002</v>
      </c>
      <c r="K13" s="333">
        <v>1624000</v>
      </c>
      <c r="L13" s="185">
        <v>48527000</v>
      </c>
      <c r="M13" s="185">
        <f t="shared" ref="M13:M18" si="3">I13*3*210000</f>
        <v>16505999.999999998</v>
      </c>
      <c r="N13" s="185"/>
      <c r="O13" s="184">
        <f>N13+M13+L13+K13</f>
        <v>66657000</v>
      </c>
      <c r="P13" s="25" t="s">
        <v>261</v>
      </c>
      <c r="Q13" s="25"/>
      <c r="R13" s="25"/>
      <c r="S13" s="49" t="s">
        <v>250</v>
      </c>
      <c r="T13" s="25" t="s">
        <v>254</v>
      </c>
      <c r="U13" s="179"/>
    </row>
    <row r="14" spans="1:21">
      <c r="A14" s="29">
        <v>3</v>
      </c>
      <c r="B14" s="330" t="s">
        <v>18</v>
      </c>
      <c r="C14" s="329">
        <v>194</v>
      </c>
      <c r="D14" s="340">
        <v>25</v>
      </c>
      <c r="E14" s="335">
        <v>165.2</v>
      </c>
      <c r="F14" s="335">
        <v>29.1</v>
      </c>
      <c r="G14" s="335"/>
      <c r="H14" s="335"/>
      <c r="I14" s="335">
        <v>29.1</v>
      </c>
      <c r="J14" s="335">
        <f t="shared" si="2"/>
        <v>136.1</v>
      </c>
      <c r="K14" s="333">
        <v>1890000</v>
      </c>
      <c r="L14" s="185">
        <v>74156000</v>
      </c>
      <c r="M14" s="185">
        <f t="shared" si="3"/>
        <v>18333000.000000004</v>
      </c>
      <c r="N14" s="185"/>
      <c r="O14" s="184">
        <f t="shared" ref="O14:O35" si="4">N14+M14+L14+K14</f>
        <v>94379000</v>
      </c>
      <c r="P14" s="25" t="s">
        <v>261</v>
      </c>
      <c r="Q14" s="25"/>
      <c r="R14" s="25"/>
      <c r="S14" s="49" t="s">
        <v>250</v>
      </c>
      <c r="T14" s="25" t="s">
        <v>254</v>
      </c>
      <c r="U14" s="179"/>
    </row>
    <row r="15" spans="1:21" ht="31.2">
      <c r="A15" s="29">
        <v>4</v>
      </c>
      <c r="B15" s="68" t="s">
        <v>40</v>
      </c>
      <c r="C15" s="31">
        <v>195</v>
      </c>
      <c r="D15" s="31">
        <v>25</v>
      </c>
      <c r="E15" s="32">
        <v>263</v>
      </c>
      <c r="F15" s="32">
        <v>16.5</v>
      </c>
      <c r="G15" s="32"/>
      <c r="H15" s="32"/>
      <c r="I15" s="32">
        <v>16.5</v>
      </c>
      <c r="J15" s="32">
        <f t="shared" si="2"/>
        <v>246.5</v>
      </c>
      <c r="K15" s="185"/>
      <c r="L15" s="185"/>
      <c r="M15" s="185">
        <f t="shared" si="3"/>
        <v>10395000</v>
      </c>
      <c r="N15" s="185"/>
      <c r="O15" s="184">
        <f t="shared" si="4"/>
        <v>10395000</v>
      </c>
      <c r="P15" s="25" t="s">
        <v>261</v>
      </c>
      <c r="Q15" s="25"/>
      <c r="R15" s="25"/>
      <c r="S15" s="49" t="s">
        <v>250</v>
      </c>
      <c r="T15" s="25"/>
      <c r="U15" s="179"/>
    </row>
    <row r="16" spans="1:21" s="338" customFormat="1" ht="31.2">
      <c r="A16" s="329">
        <v>5</v>
      </c>
      <c r="B16" s="339" t="s">
        <v>136</v>
      </c>
      <c r="C16" s="329">
        <v>197</v>
      </c>
      <c r="D16" s="340">
        <v>25</v>
      </c>
      <c r="E16" s="335">
        <v>267.10000000000002</v>
      </c>
      <c r="F16" s="335">
        <v>11.1</v>
      </c>
      <c r="G16" s="335"/>
      <c r="H16" s="335"/>
      <c r="I16" s="335">
        <v>11.1</v>
      </c>
      <c r="J16" s="335">
        <f t="shared" si="2"/>
        <v>256</v>
      </c>
      <c r="K16" s="333">
        <v>39000</v>
      </c>
      <c r="L16" s="333">
        <v>13470000</v>
      </c>
      <c r="M16" s="333">
        <f t="shared" si="3"/>
        <v>6992999.9999999991</v>
      </c>
      <c r="N16" s="333"/>
      <c r="O16" s="334">
        <f t="shared" si="4"/>
        <v>20502000</v>
      </c>
      <c r="P16" s="335" t="s">
        <v>261</v>
      </c>
      <c r="Q16" s="335"/>
      <c r="R16" s="335"/>
      <c r="S16" s="336" t="s">
        <v>250</v>
      </c>
      <c r="T16" s="335" t="s">
        <v>254</v>
      </c>
      <c r="U16" s="337"/>
    </row>
    <row r="17" spans="1:21" ht="31.2">
      <c r="A17" s="29">
        <v>6</v>
      </c>
      <c r="B17" s="68" t="s">
        <v>41</v>
      </c>
      <c r="C17" s="31">
        <v>198</v>
      </c>
      <c r="D17" s="31">
        <v>25</v>
      </c>
      <c r="E17" s="32">
        <v>297.39999999999998</v>
      </c>
      <c r="F17" s="32">
        <v>16</v>
      </c>
      <c r="G17" s="32"/>
      <c r="H17" s="32"/>
      <c r="I17" s="32">
        <v>16</v>
      </c>
      <c r="J17" s="32">
        <f t="shared" si="2"/>
        <v>281.39999999999998</v>
      </c>
      <c r="K17" s="185"/>
      <c r="L17" s="185">
        <v>9566000</v>
      </c>
      <c r="M17" s="185">
        <f t="shared" si="3"/>
        <v>10080000</v>
      </c>
      <c r="N17" s="185"/>
      <c r="O17" s="184">
        <f t="shared" si="4"/>
        <v>19646000</v>
      </c>
      <c r="P17" s="25" t="s">
        <v>261</v>
      </c>
      <c r="Q17" s="25"/>
      <c r="R17" s="25"/>
      <c r="S17" s="49" t="s">
        <v>250</v>
      </c>
      <c r="T17" s="25" t="s">
        <v>254</v>
      </c>
      <c r="U17" s="179"/>
    </row>
    <row r="18" spans="1:21" ht="31.2">
      <c r="A18" s="29">
        <v>7</v>
      </c>
      <c r="B18" s="68" t="s">
        <v>117</v>
      </c>
      <c r="C18" s="31">
        <v>199</v>
      </c>
      <c r="D18" s="31">
        <v>25</v>
      </c>
      <c r="E18" s="32">
        <v>328.7</v>
      </c>
      <c r="F18" s="32">
        <v>11.6</v>
      </c>
      <c r="G18" s="32"/>
      <c r="H18" s="32"/>
      <c r="I18" s="32">
        <v>11.6</v>
      </c>
      <c r="J18" s="32">
        <f t="shared" si="2"/>
        <v>317.09999999999997</v>
      </c>
      <c r="K18" s="185"/>
      <c r="L18" s="185">
        <v>6157000</v>
      </c>
      <c r="M18" s="185">
        <f t="shared" si="3"/>
        <v>7307999.9999999991</v>
      </c>
      <c r="N18" s="185"/>
      <c r="O18" s="184">
        <f t="shared" si="4"/>
        <v>13465000</v>
      </c>
      <c r="P18" s="25" t="s">
        <v>261</v>
      </c>
      <c r="Q18" s="25"/>
      <c r="R18" s="25"/>
      <c r="S18" s="49" t="s">
        <v>250</v>
      </c>
      <c r="T18" s="25" t="s">
        <v>254</v>
      </c>
      <c r="U18" s="179"/>
    </row>
    <row r="19" spans="1:21" s="338" customFormat="1">
      <c r="A19" s="329">
        <v>8</v>
      </c>
      <c r="B19" s="339" t="s">
        <v>267</v>
      </c>
      <c r="C19" s="331"/>
      <c r="D19" s="331"/>
      <c r="E19" s="332"/>
      <c r="F19" s="332"/>
      <c r="G19" s="332"/>
      <c r="H19" s="332"/>
      <c r="I19" s="332"/>
      <c r="J19" s="332"/>
      <c r="K19" s="333">
        <v>6300000</v>
      </c>
      <c r="L19" s="333"/>
      <c r="M19" s="333"/>
      <c r="N19" s="333"/>
      <c r="O19" s="334">
        <f>N19+M19+L19+K19</f>
        <v>6300000</v>
      </c>
      <c r="P19" s="335"/>
      <c r="Q19" s="335"/>
      <c r="R19" s="335"/>
      <c r="S19" s="336" t="s">
        <v>250</v>
      </c>
      <c r="T19" s="335"/>
      <c r="U19" s="337" t="s">
        <v>268</v>
      </c>
    </row>
    <row r="20" spans="1:21" ht="31.2">
      <c r="A20" s="29">
        <v>9</v>
      </c>
      <c r="B20" s="68" t="s">
        <v>137</v>
      </c>
      <c r="C20" s="29">
        <v>78</v>
      </c>
      <c r="D20" s="27">
        <v>26</v>
      </c>
      <c r="E20" s="25">
        <v>251.4</v>
      </c>
      <c r="F20" s="25">
        <v>1.1000000000000001</v>
      </c>
      <c r="G20" s="25"/>
      <c r="H20" s="25"/>
      <c r="I20" s="25">
        <v>1.1000000000000001</v>
      </c>
      <c r="J20" s="25">
        <f t="shared" ref="J20:J39" si="5">E20-F20</f>
        <v>250.3</v>
      </c>
      <c r="K20" s="185"/>
      <c r="L20" s="185">
        <v>2661000</v>
      </c>
      <c r="M20" s="185">
        <f t="shared" ref="M20:M35" si="6">I20*3*210000</f>
        <v>693000</v>
      </c>
      <c r="N20" s="185"/>
      <c r="O20" s="184">
        <f t="shared" si="4"/>
        <v>3354000</v>
      </c>
      <c r="P20" s="25" t="s">
        <v>261</v>
      </c>
      <c r="Q20" s="25"/>
      <c r="R20" s="25"/>
      <c r="S20" s="49" t="s">
        <v>250</v>
      </c>
      <c r="T20" s="25" t="s">
        <v>254</v>
      </c>
      <c r="U20" s="179"/>
    </row>
    <row r="21" spans="1:21" s="15" customFormat="1" ht="31.2">
      <c r="A21" s="29">
        <v>10</v>
      </c>
      <c r="B21" s="35" t="s">
        <v>104</v>
      </c>
      <c r="C21" s="29">
        <v>79</v>
      </c>
      <c r="D21" s="29">
        <v>26</v>
      </c>
      <c r="E21" s="25">
        <v>250.2</v>
      </c>
      <c r="F21" s="25">
        <v>6.2</v>
      </c>
      <c r="G21" s="25"/>
      <c r="H21" s="25"/>
      <c r="I21" s="25">
        <v>6.2</v>
      </c>
      <c r="J21" s="25">
        <f t="shared" si="5"/>
        <v>244</v>
      </c>
      <c r="K21" s="185"/>
      <c r="L21" s="185">
        <v>3065000</v>
      </c>
      <c r="M21" s="185">
        <f t="shared" si="6"/>
        <v>3906000.0000000005</v>
      </c>
      <c r="N21" s="185"/>
      <c r="O21" s="184">
        <f t="shared" si="4"/>
        <v>6971000</v>
      </c>
      <c r="P21" s="25" t="s">
        <v>261</v>
      </c>
      <c r="Q21" s="25"/>
      <c r="R21" s="25"/>
      <c r="S21" s="49" t="s">
        <v>250</v>
      </c>
      <c r="T21" s="25" t="s">
        <v>254</v>
      </c>
      <c r="U21" s="180"/>
    </row>
    <row r="22" spans="1:21" ht="31.2">
      <c r="A22" s="29">
        <v>11</v>
      </c>
      <c r="B22" s="35" t="s">
        <v>105</v>
      </c>
      <c r="C22" s="29">
        <v>80</v>
      </c>
      <c r="D22" s="27">
        <v>26</v>
      </c>
      <c r="E22" s="25">
        <v>262.7</v>
      </c>
      <c r="F22" s="25">
        <v>14.8</v>
      </c>
      <c r="G22" s="25"/>
      <c r="H22" s="25"/>
      <c r="I22" s="25">
        <v>14.8</v>
      </c>
      <c r="J22" s="25">
        <f t="shared" si="5"/>
        <v>247.89999999999998</v>
      </c>
      <c r="K22" s="185"/>
      <c r="L22" s="185">
        <v>60179000</v>
      </c>
      <c r="M22" s="185">
        <f t="shared" si="6"/>
        <v>9324000.0000000019</v>
      </c>
      <c r="N22" s="185"/>
      <c r="O22" s="184">
        <f t="shared" si="4"/>
        <v>69503000</v>
      </c>
      <c r="P22" s="25" t="s">
        <v>261</v>
      </c>
      <c r="Q22" s="25"/>
      <c r="R22" s="25"/>
      <c r="S22" s="49" t="s">
        <v>250</v>
      </c>
      <c r="T22" s="25" t="s">
        <v>254</v>
      </c>
      <c r="U22" s="179"/>
    </row>
    <row r="23" spans="1:21" ht="31.2">
      <c r="A23" s="29">
        <v>12</v>
      </c>
      <c r="B23" s="35" t="s">
        <v>138</v>
      </c>
      <c r="C23" s="29">
        <v>81</v>
      </c>
      <c r="D23" s="27">
        <v>26</v>
      </c>
      <c r="E23" s="25">
        <v>260</v>
      </c>
      <c r="F23" s="25">
        <v>18.3</v>
      </c>
      <c r="G23" s="25"/>
      <c r="H23" s="25"/>
      <c r="I23" s="25">
        <v>18.3</v>
      </c>
      <c r="J23" s="25">
        <f t="shared" si="5"/>
        <v>241.7</v>
      </c>
      <c r="K23" s="185"/>
      <c r="L23" s="185">
        <v>34255000</v>
      </c>
      <c r="M23" s="185">
        <f t="shared" si="6"/>
        <v>11529000.000000002</v>
      </c>
      <c r="N23" s="185"/>
      <c r="O23" s="184">
        <f t="shared" si="4"/>
        <v>45784000</v>
      </c>
      <c r="P23" s="25" t="s">
        <v>261</v>
      </c>
      <c r="Q23" s="25"/>
      <c r="R23" s="25"/>
      <c r="S23" s="49" t="s">
        <v>250</v>
      </c>
      <c r="T23" s="25" t="s">
        <v>254</v>
      </c>
      <c r="U23" s="179"/>
    </row>
    <row r="24" spans="1:21" s="338" customFormat="1" ht="31.2">
      <c r="A24" s="329">
        <v>13</v>
      </c>
      <c r="B24" s="330" t="s">
        <v>139</v>
      </c>
      <c r="C24" s="329">
        <v>82</v>
      </c>
      <c r="D24" s="340">
        <v>26</v>
      </c>
      <c r="E24" s="335">
        <v>315.5</v>
      </c>
      <c r="F24" s="335">
        <v>30.8</v>
      </c>
      <c r="G24" s="335"/>
      <c r="H24" s="335"/>
      <c r="I24" s="335">
        <v>30.8</v>
      </c>
      <c r="J24" s="335">
        <f t="shared" si="5"/>
        <v>284.7</v>
      </c>
      <c r="K24" s="333">
        <v>134000</v>
      </c>
      <c r="L24" s="333">
        <v>42053000</v>
      </c>
      <c r="M24" s="333">
        <f t="shared" si="6"/>
        <v>19404000</v>
      </c>
      <c r="N24" s="333"/>
      <c r="O24" s="334">
        <f t="shared" si="4"/>
        <v>61591000</v>
      </c>
      <c r="P24" s="335" t="s">
        <v>261</v>
      </c>
      <c r="Q24" s="335"/>
      <c r="R24" s="335"/>
      <c r="S24" s="336" t="s">
        <v>250</v>
      </c>
      <c r="T24" s="335" t="s">
        <v>254</v>
      </c>
      <c r="U24" s="337" t="s">
        <v>140</v>
      </c>
    </row>
    <row r="25" spans="1:21">
      <c r="A25" s="517">
        <v>14</v>
      </c>
      <c r="B25" s="609" t="s">
        <v>42</v>
      </c>
      <c r="C25" s="31">
        <v>85</v>
      </c>
      <c r="D25" s="31">
        <v>26</v>
      </c>
      <c r="E25" s="32">
        <v>243.9</v>
      </c>
      <c r="F25" s="32">
        <v>28.8</v>
      </c>
      <c r="G25" s="32"/>
      <c r="H25" s="32"/>
      <c r="I25" s="32">
        <v>28.8</v>
      </c>
      <c r="J25" s="32">
        <f t="shared" si="5"/>
        <v>215.1</v>
      </c>
      <c r="K25" s="185"/>
      <c r="L25" s="185">
        <v>83139000</v>
      </c>
      <c r="M25" s="185">
        <f t="shared" si="6"/>
        <v>18144000</v>
      </c>
      <c r="N25" s="185"/>
      <c r="O25" s="184">
        <f t="shared" si="4"/>
        <v>101283000</v>
      </c>
      <c r="P25" s="25" t="s">
        <v>261</v>
      </c>
      <c r="Q25" s="25"/>
      <c r="R25" s="25"/>
      <c r="S25" s="49" t="s">
        <v>250</v>
      </c>
      <c r="T25" s="25" t="s">
        <v>254</v>
      </c>
      <c r="U25" s="179" t="s">
        <v>159</v>
      </c>
    </row>
    <row r="26" spans="1:21">
      <c r="A26" s="517"/>
      <c r="B26" s="609"/>
      <c r="C26" s="31">
        <v>83</v>
      </c>
      <c r="D26" s="31">
        <v>26</v>
      </c>
      <c r="E26" s="31">
        <v>253.9</v>
      </c>
      <c r="F26" s="31">
        <v>28.1</v>
      </c>
      <c r="G26" s="32"/>
      <c r="H26" s="32"/>
      <c r="I26" s="31">
        <v>28.1</v>
      </c>
      <c r="J26" s="32">
        <f t="shared" si="5"/>
        <v>225.8</v>
      </c>
      <c r="K26" s="185"/>
      <c r="L26" s="185"/>
      <c r="M26" s="185">
        <f t="shared" si="6"/>
        <v>17703000.000000004</v>
      </c>
      <c r="N26" s="185"/>
      <c r="O26" s="184">
        <f t="shared" si="4"/>
        <v>17703000.000000004</v>
      </c>
      <c r="P26" s="25" t="s">
        <v>261</v>
      </c>
      <c r="Q26" s="25"/>
      <c r="R26" s="25"/>
      <c r="S26" s="49" t="s">
        <v>250</v>
      </c>
      <c r="T26" s="25"/>
      <c r="U26" s="179"/>
    </row>
    <row r="27" spans="1:21" s="338" customFormat="1" ht="31.2">
      <c r="A27" s="329">
        <v>15</v>
      </c>
      <c r="B27" s="339" t="s">
        <v>39</v>
      </c>
      <c r="C27" s="331">
        <v>84</v>
      </c>
      <c r="D27" s="331">
        <v>26</v>
      </c>
      <c r="E27" s="332">
        <v>263</v>
      </c>
      <c r="F27" s="332">
        <v>35.200000000000003</v>
      </c>
      <c r="G27" s="332"/>
      <c r="H27" s="332"/>
      <c r="I27" s="332">
        <v>35.200000000000003</v>
      </c>
      <c r="J27" s="332">
        <f t="shared" si="5"/>
        <v>227.8</v>
      </c>
      <c r="K27" s="333">
        <v>462000</v>
      </c>
      <c r="L27" s="333">
        <v>10342000</v>
      </c>
      <c r="M27" s="333">
        <f t="shared" si="6"/>
        <v>22176000</v>
      </c>
      <c r="N27" s="333"/>
      <c r="O27" s="334">
        <f t="shared" si="4"/>
        <v>32980000</v>
      </c>
      <c r="P27" s="335" t="s">
        <v>261</v>
      </c>
      <c r="Q27" s="335"/>
      <c r="R27" s="335"/>
      <c r="S27" s="336" t="s">
        <v>250</v>
      </c>
      <c r="T27" s="335" t="s">
        <v>254</v>
      </c>
      <c r="U27" s="337"/>
    </row>
    <row r="28" spans="1:21" s="15" customFormat="1" ht="31.2">
      <c r="A28" s="29">
        <v>16</v>
      </c>
      <c r="B28" s="35" t="s">
        <v>141</v>
      </c>
      <c r="C28" s="29">
        <v>99</v>
      </c>
      <c r="D28" s="29">
        <v>26</v>
      </c>
      <c r="E28" s="25">
        <v>222.8</v>
      </c>
      <c r="F28" s="25">
        <v>35.299999999999997</v>
      </c>
      <c r="G28" s="25"/>
      <c r="H28" s="25"/>
      <c r="I28" s="25">
        <v>35.299999999999997</v>
      </c>
      <c r="J28" s="25">
        <f t="shared" si="5"/>
        <v>187.5</v>
      </c>
      <c r="K28" s="185"/>
      <c r="L28" s="185">
        <v>59124000</v>
      </c>
      <c r="M28" s="185">
        <f t="shared" si="6"/>
        <v>22239000</v>
      </c>
      <c r="N28" s="185"/>
      <c r="O28" s="184">
        <f t="shared" si="4"/>
        <v>81363000</v>
      </c>
      <c r="P28" s="25" t="s">
        <v>261</v>
      </c>
      <c r="Q28" s="25"/>
      <c r="R28" s="25"/>
      <c r="S28" s="49" t="s">
        <v>250</v>
      </c>
      <c r="T28" s="25" t="s">
        <v>254</v>
      </c>
      <c r="U28" s="180" t="s">
        <v>142</v>
      </c>
    </row>
    <row r="29" spans="1:21" ht="31.2">
      <c r="A29" s="29">
        <v>17</v>
      </c>
      <c r="B29" s="35" t="s">
        <v>143</v>
      </c>
      <c r="C29" s="29">
        <v>102</v>
      </c>
      <c r="D29" s="27">
        <v>26</v>
      </c>
      <c r="E29" s="25">
        <v>218.3</v>
      </c>
      <c r="F29" s="25">
        <v>40.299999999999997</v>
      </c>
      <c r="G29" s="25"/>
      <c r="H29" s="25"/>
      <c r="I29" s="25">
        <v>40.299999999999997</v>
      </c>
      <c r="J29" s="25">
        <f t="shared" si="5"/>
        <v>178</v>
      </c>
      <c r="K29" s="185"/>
      <c r="L29" s="185">
        <v>29006000</v>
      </c>
      <c r="M29" s="185">
        <f t="shared" si="6"/>
        <v>25389000</v>
      </c>
      <c r="N29" s="185"/>
      <c r="O29" s="184">
        <f t="shared" si="4"/>
        <v>54395000</v>
      </c>
      <c r="P29" s="25" t="s">
        <v>261</v>
      </c>
      <c r="Q29" s="25"/>
      <c r="R29" s="25"/>
      <c r="S29" s="49" t="s">
        <v>250</v>
      </c>
      <c r="T29" s="25" t="s">
        <v>254</v>
      </c>
      <c r="U29" s="179"/>
    </row>
    <row r="30" spans="1:21" s="338" customFormat="1" ht="31.2">
      <c r="A30" s="329">
        <v>18</v>
      </c>
      <c r="B30" s="330" t="s">
        <v>144</v>
      </c>
      <c r="C30" s="329">
        <v>87</v>
      </c>
      <c r="D30" s="340">
        <v>26</v>
      </c>
      <c r="E30" s="335">
        <v>326.2</v>
      </c>
      <c r="F30" s="335">
        <v>83.5</v>
      </c>
      <c r="G30" s="335"/>
      <c r="H30" s="335"/>
      <c r="I30" s="335">
        <v>83.5</v>
      </c>
      <c r="J30" s="335">
        <f t="shared" si="5"/>
        <v>242.7</v>
      </c>
      <c r="K30" s="333">
        <v>1884000</v>
      </c>
      <c r="L30" s="333">
        <v>26833000</v>
      </c>
      <c r="M30" s="333">
        <f t="shared" si="6"/>
        <v>52605000</v>
      </c>
      <c r="N30" s="333"/>
      <c r="O30" s="334">
        <f t="shared" si="4"/>
        <v>81322000</v>
      </c>
      <c r="P30" s="335" t="s">
        <v>261</v>
      </c>
      <c r="Q30" s="335"/>
      <c r="R30" s="335"/>
      <c r="S30" s="336" t="s">
        <v>250</v>
      </c>
      <c r="T30" s="335" t="s">
        <v>254</v>
      </c>
      <c r="U30" s="337"/>
    </row>
    <row r="31" spans="1:21" s="338" customFormat="1" ht="31.2">
      <c r="A31" s="329">
        <v>19</v>
      </c>
      <c r="B31" s="330" t="s">
        <v>146</v>
      </c>
      <c r="C31" s="329">
        <v>90</v>
      </c>
      <c r="D31" s="340">
        <v>26</v>
      </c>
      <c r="E31" s="335">
        <v>217.5</v>
      </c>
      <c r="F31" s="335">
        <v>54.2</v>
      </c>
      <c r="G31" s="335"/>
      <c r="H31" s="335"/>
      <c r="I31" s="335">
        <v>54.2</v>
      </c>
      <c r="J31" s="335">
        <f t="shared" si="5"/>
        <v>163.30000000000001</v>
      </c>
      <c r="K31" s="333">
        <v>154000</v>
      </c>
      <c r="L31" s="333">
        <v>33317000</v>
      </c>
      <c r="M31" s="333">
        <f t="shared" si="6"/>
        <v>34146000.000000007</v>
      </c>
      <c r="N31" s="333"/>
      <c r="O31" s="334">
        <f t="shared" si="4"/>
        <v>67617000</v>
      </c>
      <c r="P31" s="335" t="s">
        <v>261</v>
      </c>
      <c r="Q31" s="335"/>
      <c r="R31" s="335"/>
      <c r="S31" s="336" t="s">
        <v>250</v>
      </c>
      <c r="T31" s="335" t="s">
        <v>254</v>
      </c>
      <c r="U31" s="337" t="s">
        <v>147</v>
      </c>
    </row>
    <row r="32" spans="1:21" s="338" customFormat="1" ht="31.2">
      <c r="A32" s="329">
        <v>20</v>
      </c>
      <c r="B32" s="330" t="s">
        <v>148</v>
      </c>
      <c r="C32" s="329">
        <v>91</v>
      </c>
      <c r="D32" s="340">
        <v>26</v>
      </c>
      <c r="E32" s="335">
        <v>178.4</v>
      </c>
      <c r="F32" s="335">
        <v>42.5</v>
      </c>
      <c r="G32" s="335"/>
      <c r="H32" s="335"/>
      <c r="I32" s="335">
        <v>42.5</v>
      </c>
      <c r="J32" s="335">
        <f t="shared" si="5"/>
        <v>135.9</v>
      </c>
      <c r="K32" s="333">
        <v>695000</v>
      </c>
      <c r="L32" s="333">
        <v>33857000</v>
      </c>
      <c r="M32" s="333">
        <f t="shared" si="6"/>
        <v>26775000</v>
      </c>
      <c r="N32" s="333"/>
      <c r="O32" s="334">
        <f t="shared" si="4"/>
        <v>61327000</v>
      </c>
      <c r="P32" s="335" t="s">
        <v>261</v>
      </c>
      <c r="Q32" s="335"/>
      <c r="R32" s="335"/>
      <c r="S32" s="336" t="s">
        <v>250</v>
      </c>
      <c r="T32" s="335" t="s">
        <v>254</v>
      </c>
      <c r="U32" s="337"/>
    </row>
    <row r="33" spans="1:24" s="15" customFormat="1" ht="31.2">
      <c r="A33" s="29">
        <v>21</v>
      </c>
      <c r="B33" s="35" t="s">
        <v>106</v>
      </c>
      <c r="C33" s="29">
        <v>77</v>
      </c>
      <c r="D33" s="29">
        <v>26</v>
      </c>
      <c r="E33" s="25">
        <v>203.4</v>
      </c>
      <c r="F33" s="25">
        <v>44.8</v>
      </c>
      <c r="G33" s="25"/>
      <c r="H33" s="25"/>
      <c r="I33" s="25">
        <v>44.8</v>
      </c>
      <c r="J33" s="25">
        <f t="shared" si="5"/>
        <v>158.60000000000002</v>
      </c>
      <c r="K33" s="185"/>
      <c r="L33" s="185">
        <v>3976000</v>
      </c>
      <c r="M33" s="185">
        <f t="shared" si="6"/>
        <v>28223999.999999996</v>
      </c>
      <c r="N33" s="185"/>
      <c r="O33" s="184">
        <f t="shared" si="4"/>
        <v>32199999.999999996</v>
      </c>
      <c r="P33" s="25" t="s">
        <v>261</v>
      </c>
      <c r="Q33" s="25"/>
      <c r="R33" s="25"/>
      <c r="S33" s="49" t="s">
        <v>250</v>
      </c>
      <c r="T33" s="25" t="s">
        <v>254</v>
      </c>
      <c r="U33" s="180"/>
    </row>
    <row r="34" spans="1:24" s="338" customFormat="1" ht="46.8">
      <c r="A34" s="329">
        <v>22</v>
      </c>
      <c r="B34" s="339" t="s">
        <v>38</v>
      </c>
      <c r="C34" s="331">
        <v>76</v>
      </c>
      <c r="D34" s="331">
        <v>26</v>
      </c>
      <c r="E34" s="332">
        <v>198.6</v>
      </c>
      <c r="F34" s="332">
        <v>45.7</v>
      </c>
      <c r="G34" s="332"/>
      <c r="H34" s="332"/>
      <c r="I34" s="332">
        <v>45.7</v>
      </c>
      <c r="J34" s="332">
        <f t="shared" si="5"/>
        <v>152.89999999999998</v>
      </c>
      <c r="K34" s="333">
        <v>385000</v>
      </c>
      <c r="L34" s="333">
        <v>7259000</v>
      </c>
      <c r="M34" s="333">
        <f t="shared" si="6"/>
        <v>28791000.000000004</v>
      </c>
      <c r="N34" s="333"/>
      <c r="O34" s="334">
        <f t="shared" si="4"/>
        <v>36435000</v>
      </c>
      <c r="P34" s="335" t="s">
        <v>261</v>
      </c>
      <c r="Q34" s="335"/>
      <c r="R34" s="335"/>
      <c r="S34" s="336" t="s">
        <v>250</v>
      </c>
      <c r="T34" s="335" t="s">
        <v>254</v>
      </c>
      <c r="U34" s="337"/>
    </row>
    <row r="35" spans="1:24" s="338" customFormat="1" ht="31.2">
      <c r="A35" s="329">
        <v>23</v>
      </c>
      <c r="B35" s="339" t="s">
        <v>55</v>
      </c>
      <c r="C35" s="331">
        <v>75</v>
      </c>
      <c r="D35" s="331">
        <v>26</v>
      </c>
      <c r="E35" s="332">
        <v>263.2</v>
      </c>
      <c r="F35" s="332">
        <v>55.9</v>
      </c>
      <c r="G35" s="332"/>
      <c r="H35" s="332"/>
      <c r="I35" s="332">
        <v>55.9</v>
      </c>
      <c r="J35" s="332">
        <f t="shared" si="5"/>
        <v>207.29999999999998</v>
      </c>
      <c r="K35" s="333">
        <v>638000</v>
      </c>
      <c r="L35" s="333">
        <v>82600000</v>
      </c>
      <c r="M35" s="333">
        <f t="shared" si="6"/>
        <v>35217000</v>
      </c>
      <c r="N35" s="333"/>
      <c r="O35" s="334">
        <f t="shared" si="4"/>
        <v>118455000</v>
      </c>
      <c r="P35" s="335" t="s">
        <v>261</v>
      </c>
      <c r="Q35" s="335"/>
      <c r="R35" s="335"/>
      <c r="S35" s="336" t="s">
        <v>250</v>
      </c>
      <c r="T35" s="335" t="s">
        <v>254</v>
      </c>
      <c r="U35" s="337"/>
    </row>
    <row r="36" spans="1:24" ht="31.2">
      <c r="A36" s="29">
        <v>24</v>
      </c>
      <c r="B36" s="35" t="s">
        <v>259</v>
      </c>
      <c r="C36" s="29">
        <v>112</v>
      </c>
      <c r="D36" s="27">
        <v>26</v>
      </c>
      <c r="E36" s="25"/>
      <c r="F36" s="25"/>
      <c r="G36" s="25"/>
      <c r="H36" s="25"/>
      <c r="I36" s="25"/>
      <c r="J36" s="25">
        <f t="shared" si="5"/>
        <v>0</v>
      </c>
      <c r="K36" s="185"/>
      <c r="L36" s="185">
        <v>41997000</v>
      </c>
      <c r="M36" s="185"/>
      <c r="N36" s="185"/>
      <c r="O36" s="184">
        <f>N36+M36+L36+K36</f>
        <v>41997000</v>
      </c>
      <c r="P36" s="25" t="s">
        <v>261</v>
      </c>
      <c r="Q36" s="25"/>
      <c r="R36" s="25"/>
      <c r="S36" s="49" t="s">
        <v>250</v>
      </c>
      <c r="T36" s="25"/>
      <c r="U36" s="179"/>
    </row>
    <row r="37" spans="1:24" ht="31.2">
      <c r="A37" s="29">
        <v>25</v>
      </c>
      <c r="B37" s="68" t="s">
        <v>153</v>
      </c>
      <c r="C37" s="29">
        <v>37</v>
      </c>
      <c r="D37" s="27">
        <v>26</v>
      </c>
      <c r="E37" s="25">
        <v>319.8</v>
      </c>
      <c r="F37" s="25">
        <v>105.9</v>
      </c>
      <c r="G37" s="25"/>
      <c r="H37" s="25"/>
      <c r="I37" s="25">
        <v>105.9</v>
      </c>
      <c r="J37" s="25">
        <f t="shared" si="5"/>
        <v>213.9</v>
      </c>
      <c r="K37" s="185">
        <v>2506000</v>
      </c>
      <c r="L37" s="185">
        <v>137321000</v>
      </c>
      <c r="M37" s="185">
        <f>I37*3*210000</f>
        <v>66717000.000000007</v>
      </c>
      <c r="N37" s="185">
        <v>36000000</v>
      </c>
      <c r="O37" s="184">
        <f t="shared" ref="O37:O39" si="7">N37+M37+L37+K37</f>
        <v>242544000</v>
      </c>
      <c r="P37" s="25" t="s">
        <v>261</v>
      </c>
      <c r="Q37" s="25"/>
      <c r="R37" s="25"/>
      <c r="S37" s="49" t="s">
        <v>250</v>
      </c>
      <c r="T37" s="25" t="s">
        <v>254</v>
      </c>
      <c r="U37" s="179"/>
    </row>
    <row r="38" spans="1:24">
      <c r="A38" s="29">
        <v>26</v>
      </c>
      <c r="B38" s="68" t="s">
        <v>24</v>
      </c>
      <c r="C38" s="31">
        <v>36</v>
      </c>
      <c r="D38" s="31">
        <v>26</v>
      </c>
      <c r="E38" s="32">
        <v>302.8</v>
      </c>
      <c r="F38" s="32">
        <v>106</v>
      </c>
      <c r="G38" s="32"/>
      <c r="H38" s="32"/>
      <c r="I38" s="32">
        <v>106</v>
      </c>
      <c r="J38" s="32">
        <f t="shared" si="5"/>
        <v>196.8</v>
      </c>
      <c r="K38" s="185"/>
      <c r="L38" s="185">
        <v>80574000</v>
      </c>
      <c r="M38" s="185">
        <f>I38*3*210000</f>
        <v>66780000</v>
      </c>
      <c r="N38" s="185"/>
      <c r="O38" s="184">
        <f t="shared" si="7"/>
        <v>147354000</v>
      </c>
      <c r="P38" s="25" t="s">
        <v>261</v>
      </c>
      <c r="Q38" s="25"/>
      <c r="R38" s="25"/>
      <c r="S38" s="49" t="s">
        <v>250</v>
      </c>
      <c r="T38" s="25" t="s">
        <v>254</v>
      </c>
      <c r="U38" s="179"/>
    </row>
    <row r="39" spans="1:24" s="108" customFormat="1" ht="31.2">
      <c r="A39" s="29">
        <v>27</v>
      </c>
      <c r="B39" s="68" t="s">
        <v>45</v>
      </c>
      <c r="C39" s="310">
        <v>33</v>
      </c>
      <c r="D39" s="310">
        <v>26</v>
      </c>
      <c r="E39" s="311">
        <v>289.10000000000002</v>
      </c>
      <c r="F39" s="311">
        <v>106.2</v>
      </c>
      <c r="G39" s="311"/>
      <c r="H39" s="311"/>
      <c r="I39" s="311">
        <v>106.2</v>
      </c>
      <c r="J39" s="311">
        <f t="shared" si="5"/>
        <v>182.90000000000003</v>
      </c>
      <c r="K39" s="184">
        <v>6838000</v>
      </c>
      <c r="L39" s="184">
        <v>38050000</v>
      </c>
      <c r="M39" s="185">
        <f>I39*3*210000</f>
        <v>66906000.000000007</v>
      </c>
      <c r="N39" s="185">
        <v>30000000</v>
      </c>
      <c r="O39" s="184">
        <f t="shared" si="7"/>
        <v>141794000</v>
      </c>
      <c r="P39" s="25" t="s">
        <v>261</v>
      </c>
      <c r="Q39" s="302"/>
      <c r="R39" s="302"/>
      <c r="S39" s="49" t="s">
        <v>250</v>
      </c>
      <c r="T39" s="25" t="s">
        <v>254</v>
      </c>
      <c r="U39" s="312"/>
    </row>
    <row r="40" spans="1:24" s="8" customFormat="1">
      <c r="A40" s="629" t="s">
        <v>190</v>
      </c>
      <c r="B40" s="629"/>
      <c r="C40" s="92"/>
      <c r="D40" s="26"/>
      <c r="E40" s="92"/>
      <c r="F40" s="92">
        <f>SUM(F13:F39)</f>
        <v>994.1</v>
      </c>
      <c r="G40" s="92"/>
      <c r="H40" s="117"/>
      <c r="I40" s="92">
        <f>SUM(I13:I39)</f>
        <v>994.1</v>
      </c>
      <c r="J40" s="92"/>
      <c r="K40" s="188"/>
      <c r="L40" s="188"/>
      <c r="M40" s="188"/>
      <c r="N40" s="188"/>
      <c r="O40" s="188"/>
      <c r="P40" s="117"/>
      <c r="Q40" s="117"/>
      <c r="R40" s="117"/>
      <c r="S40" s="102"/>
      <c r="T40" s="117"/>
      <c r="U40" s="178"/>
    </row>
    <row r="41" spans="1:24" s="8" customFormat="1">
      <c r="A41" s="629" t="s">
        <v>192</v>
      </c>
      <c r="B41" s="629"/>
      <c r="C41" s="92"/>
      <c r="D41" s="26"/>
      <c r="E41" s="92"/>
      <c r="F41" s="173">
        <f>F40+F11</f>
        <v>1013.2</v>
      </c>
      <c r="G41" s="173"/>
      <c r="H41" s="173"/>
      <c r="I41" s="173">
        <f>I40+I11</f>
        <v>1013.2</v>
      </c>
      <c r="J41" s="92"/>
      <c r="K41" s="188">
        <f>SUM(K10:K39)</f>
        <v>24855000</v>
      </c>
      <c r="L41" s="188">
        <f>SUM(L10:L39)</f>
        <v>976105000</v>
      </c>
      <c r="M41" s="188">
        <f>SUM(M10:M39)</f>
        <v>638316000</v>
      </c>
      <c r="N41" s="188">
        <f>SUM(N10:N39)</f>
        <v>66000000</v>
      </c>
      <c r="O41" s="188">
        <f>SUM(O10:O39)</f>
        <v>1705276000</v>
      </c>
      <c r="P41" s="117"/>
      <c r="Q41" s="117"/>
      <c r="R41" s="117"/>
      <c r="S41" s="102"/>
      <c r="T41" s="117">
        <f>COUNTIF(T10:T40,"X")</f>
        <v>24</v>
      </c>
      <c r="U41" s="178"/>
    </row>
    <row r="45" spans="1:24">
      <c r="H45" s="22" t="s">
        <v>200</v>
      </c>
    </row>
    <row r="47" spans="1:24" s="144" customFormat="1">
      <c r="A47" s="22"/>
      <c r="B47" s="112"/>
      <c r="C47" s="22"/>
      <c r="D47" s="21"/>
      <c r="E47" s="22"/>
      <c r="F47" s="22"/>
      <c r="G47" s="22"/>
      <c r="H47" s="22"/>
      <c r="I47" s="22"/>
      <c r="J47" s="22"/>
      <c r="S47" s="67"/>
      <c r="U47" s="14"/>
      <c r="V47" s="14"/>
      <c r="W47" s="14"/>
      <c r="X47" s="14"/>
    </row>
    <row r="48" spans="1:24" s="144" customFormat="1">
      <c r="A48" s="22"/>
      <c r="B48" s="112"/>
      <c r="C48" s="22"/>
      <c r="D48" s="21"/>
      <c r="E48" s="22"/>
      <c r="F48" s="22"/>
      <c r="G48" s="22"/>
      <c r="H48" s="22"/>
      <c r="I48" s="22"/>
      <c r="J48" s="22"/>
      <c r="S48" s="67"/>
      <c r="U48" s="14"/>
      <c r="V48" s="14"/>
      <c r="W48" s="14"/>
      <c r="X48" s="14"/>
    </row>
  </sheetData>
  <autoFilter ref="A5:S41">
    <filterColumn colId="5" showButton="0"/>
    <filterColumn colId="6" showButton="0"/>
    <filterColumn colId="7" showButton="0"/>
    <filterColumn colId="8" showButton="0"/>
  </autoFilter>
  <mergeCells count="31">
    <mergeCell ref="A1:S1"/>
    <mergeCell ref="A2:S2"/>
    <mergeCell ref="A3:S3"/>
    <mergeCell ref="A5:A8"/>
    <mergeCell ref="B5:B8"/>
    <mergeCell ref="D5:D8"/>
    <mergeCell ref="E5:E8"/>
    <mergeCell ref="F5:J5"/>
    <mergeCell ref="C5:C8"/>
    <mergeCell ref="S5:S8"/>
    <mergeCell ref="T5:T8"/>
    <mergeCell ref="U5:U8"/>
    <mergeCell ref="F6:F8"/>
    <mergeCell ref="G6:I6"/>
    <mergeCell ref="J6:J8"/>
    <mergeCell ref="G7:G8"/>
    <mergeCell ref="H7:H8"/>
    <mergeCell ref="K5:N6"/>
    <mergeCell ref="O5:O8"/>
    <mergeCell ref="P5:P8"/>
    <mergeCell ref="Q5:Q8"/>
    <mergeCell ref="K7:K8"/>
    <mergeCell ref="L7:L8"/>
    <mergeCell ref="M7:M8"/>
    <mergeCell ref="N7:N8"/>
    <mergeCell ref="R5:R8"/>
    <mergeCell ref="A40:B40"/>
    <mergeCell ref="A41:B41"/>
    <mergeCell ref="A25:A26"/>
    <mergeCell ref="B25:B26"/>
    <mergeCell ref="I7:I8"/>
  </mergeCells>
  <printOptions horizontalCentered="1"/>
  <pageMargins left="0.11811023622047245" right="0.11811023622047245" top="0.55118110236220474" bottom="0.35433070866141736" header="0.31496062992125984" footer="0.31496062992125984"/>
  <pageSetup paperSize="9" scale="70" orientation="landscape" r:id="rId1"/>
</worksheet>
</file>

<file path=xl/worksheets/sheet21.xml><?xml version="1.0" encoding="utf-8"?>
<worksheet xmlns="http://schemas.openxmlformats.org/spreadsheetml/2006/main" xmlns:r="http://schemas.openxmlformats.org/officeDocument/2006/relationships">
  <sheetPr codeName="Sheet14"/>
  <dimension ref="A1:R58"/>
  <sheetViews>
    <sheetView tabSelected="1" view="pageBreakPreview" topLeftCell="G49" zoomScaleNormal="100" zoomScaleSheetLayoutView="100" workbookViewId="0">
      <selection activeCell="V63" sqref="V63"/>
    </sheetView>
  </sheetViews>
  <sheetFormatPr defaultColWidth="10" defaultRowHeight="15.6"/>
  <cols>
    <col min="1" max="1" width="5.5546875" style="22" customWidth="1"/>
    <col min="2" max="2" width="30.5546875" style="112" customWidth="1"/>
    <col min="3" max="3" width="7" style="22" customWidth="1"/>
    <col min="4" max="4" width="7.44140625" style="21" customWidth="1"/>
    <col min="5" max="5" width="8.33203125" style="22" customWidth="1"/>
    <col min="6" max="6" width="8.6640625" style="22" customWidth="1"/>
    <col min="7" max="7" width="8.109375" style="22" customWidth="1"/>
    <col min="8" max="8" width="8" style="22" customWidth="1"/>
    <col min="9" max="9" width="11.5546875" style="22" customWidth="1"/>
    <col min="10" max="10" width="11" style="22" customWidth="1"/>
    <col min="11" max="11" width="6.33203125" style="22" bestFit="1" customWidth="1"/>
    <col min="12" max="12" width="7.6640625" style="22" customWidth="1"/>
    <col min="13" max="13" width="16" style="144" customWidth="1"/>
    <col min="14" max="14" width="15.5546875" style="144" customWidth="1"/>
    <col min="15" max="15" width="14" style="144" customWidth="1"/>
    <col min="16" max="16384" width="10" style="14"/>
  </cols>
  <sheetData>
    <row r="1" spans="1:15" s="374" customFormat="1" ht="18">
      <c r="A1" s="695" t="s">
        <v>275</v>
      </c>
      <c r="B1" s="695"/>
      <c r="C1" s="695"/>
      <c r="D1" s="695"/>
      <c r="E1" s="695"/>
      <c r="F1" s="695"/>
      <c r="G1" s="695"/>
      <c r="H1" s="695"/>
      <c r="I1" s="695"/>
      <c r="J1" s="695"/>
      <c r="K1" s="695"/>
      <c r="L1" s="695"/>
      <c r="M1" s="695"/>
      <c r="N1" s="695"/>
      <c r="O1" s="695"/>
    </row>
    <row r="2" spans="1:15" s="343" customFormat="1" ht="16.8">
      <c r="A2" s="678" t="s">
        <v>341</v>
      </c>
      <c r="B2" s="678"/>
      <c r="C2" s="678"/>
      <c r="D2" s="678"/>
      <c r="E2" s="678"/>
      <c r="F2" s="678"/>
      <c r="G2" s="678"/>
      <c r="H2" s="678"/>
      <c r="I2" s="678"/>
      <c r="J2" s="678"/>
      <c r="K2" s="678"/>
      <c r="L2" s="678"/>
      <c r="M2" s="678"/>
      <c r="N2" s="678"/>
      <c r="O2" s="678"/>
    </row>
    <row r="3" spans="1:15" s="343" customFormat="1" ht="16.8">
      <c r="A3" s="678" t="s">
        <v>339</v>
      </c>
      <c r="B3" s="678"/>
      <c r="C3" s="678"/>
      <c r="D3" s="678"/>
      <c r="E3" s="678"/>
      <c r="F3" s="678"/>
      <c r="G3" s="678"/>
      <c r="H3" s="678"/>
      <c r="I3" s="678"/>
      <c r="J3" s="678"/>
      <c r="K3" s="678"/>
      <c r="L3" s="678"/>
      <c r="M3" s="678"/>
      <c r="N3" s="678"/>
      <c r="O3" s="678"/>
    </row>
    <row r="4" spans="1:15" s="343" customFormat="1" ht="16.8">
      <c r="A4" s="696" t="s">
        <v>340</v>
      </c>
      <c r="B4" s="678"/>
      <c r="C4" s="678"/>
      <c r="D4" s="678"/>
      <c r="E4" s="678"/>
      <c r="F4" s="678"/>
      <c r="G4" s="678"/>
      <c r="H4" s="678"/>
      <c r="I4" s="678"/>
      <c r="J4" s="678"/>
      <c r="K4" s="678"/>
      <c r="L4" s="678"/>
      <c r="M4" s="678"/>
      <c r="N4" s="678"/>
      <c r="O4" s="678"/>
    </row>
    <row r="5" spans="1:15" ht="16.2">
      <c r="A5" s="345"/>
      <c r="B5" s="345"/>
      <c r="C5" s="345"/>
      <c r="D5" s="345"/>
      <c r="E5" s="345"/>
      <c r="F5" s="345"/>
      <c r="G5" s="345"/>
      <c r="H5" s="345"/>
      <c r="I5" s="345"/>
      <c r="J5" s="345"/>
      <c r="K5" s="345"/>
      <c r="L5" s="345"/>
      <c r="M5" s="345"/>
      <c r="N5" s="345"/>
      <c r="O5" s="345"/>
    </row>
    <row r="6" spans="1:15" ht="19.5" customHeight="1">
      <c r="A6" s="546" t="s">
        <v>4</v>
      </c>
      <c r="B6" s="546" t="s">
        <v>3</v>
      </c>
      <c r="C6" s="546" t="s">
        <v>281</v>
      </c>
      <c r="D6" s="546" t="s">
        <v>282</v>
      </c>
      <c r="E6" s="546" t="s">
        <v>0</v>
      </c>
      <c r="F6" s="679" t="s">
        <v>27</v>
      </c>
      <c r="G6" s="679"/>
      <c r="H6" s="679"/>
      <c r="I6" s="679"/>
      <c r="J6" s="679"/>
      <c r="K6" s="679" t="s">
        <v>277</v>
      </c>
      <c r="L6" s="546" t="s">
        <v>278</v>
      </c>
      <c r="M6" s="677" t="s">
        <v>276</v>
      </c>
      <c r="N6" s="677" t="s">
        <v>279</v>
      </c>
      <c r="O6" s="674" t="s">
        <v>187</v>
      </c>
    </row>
    <row r="7" spans="1:15" ht="18.75" customHeight="1">
      <c r="A7" s="546"/>
      <c r="B7" s="546"/>
      <c r="C7" s="546"/>
      <c r="D7" s="546"/>
      <c r="E7" s="546"/>
      <c r="F7" s="546" t="s">
        <v>32</v>
      </c>
      <c r="G7" s="692" t="s">
        <v>28</v>
      </c>
      <c r="H7" s="692"/>
      <c r="I7" s="692"/>
      <c r="J7" s="546" t="s">
        <v>30</v>
      </c>
      <c r="K7" s="679"/>
      <c r="L7" s="546"/>
      <c r="M7" s="677"/>
      <c r="N7" s="677"/>
      <c r="O7" s="674"/>
    </row>
    <row r="8" spans="1:15">
      <c r="A8" s="546"/>
      <c r="B8" s="546"/>
      <c r="C8" s="546"/>
      <c r="D8" s="546"/>
      <c r="E8" s="546"/>
      <c r="F8" s="546"/>
      <c r="G8" s="546" t="s">
        <v>13</v>
      </c>
      <c r="H8" s="546" t="s">
        <v>20</v>
      </c>
      <c r="I8" s="546" t="s">
        <v>31</v>
      </c>
      <c r="J8" s="546"/>
      <c r="K8" s="679"/>
      <c r="L8" s="546"/>
      <c r="M8" s="677"/>
      <c r="N8" s="677"/>
      <c r="O8" s="674"/>
    </row>
    <row r="9" spans="1:15" s="8" customFormat="1" ht="35.25" customHeight="1">
      <c r="A9" s="546"/>
      <c r="B9" s="546"/>
      <c r="C9" s="546"/>
      <c r="D9" s="546"/>
      <c r="E9" s="546"/>
      <c r="F9" s="546"/>
      <c r="G9" s="546"/>
      <c r="H9" s="546"/>
      <c r="I9" s="546"/>
      <c r="J9" s="546"/>
      <c r="K9" s="679"/>
      <c r="L9" s="546"/>
      <c r="M9" s="677"/>
      <c r="N9" s="677"/>
      <c r="O9" s="674"/>
    </row>
    <row r="10" spans="1:15" s="135" customFormat="1">
      <c r="A10" s="456" t="s">
        <v>59</v>
      </c>
      <c r="B10" s="457" t="s">
        <v>60</v>
      </c>
      <c r="C10" s="457"/>
      <c r="D10" s="457"/>
      <c r="E10" s="457"/>
      <c r="F10" s="457"/>
      <c r="G10" s="457"/>
      <c r="H10" s="457"/>
      <c r="I10" s="457"/>
      <c r="J10" s="457"/>
      <c r="K10" s="457"/>
      <c r="L10" s="457"/>
      <c r="M10" s="458"/>
      <c r="N10" s="458"/>
      <c r="O10" s="458"/>
    </row>
    <row r="11" spans="1:15" ht="34.5" customHeight="1">
      <c r="A11" s="438">
        <v>1</v>
      </c>
      <c r="B11" s="441" t="s">
        <v>17</v>
      </c>
      <c r="C11" s="438">
        <v>102</v>
      </c>
      <c r="D11" s="438">
        <v>28</v>
      </c>
      <c r="E11" s="443">
        <v>168.8</v>
      </c>
      <c r="F11" s="443">
        <v>119.4</v>
      </c>
      <c r="G11" s="443">
        <v>60.5</v>
      </c>
      <c r="H11" s="443"/>
      <c r="I11" s="443">
        <v>58.9</v>
      </c>
      <c r="J11" s="443">
        <f>E11-F11</f>
        <v>49.400000000000006</v>
      </c>
      <c r="K11" s="451">
        <v>1</v>
      </c>
      <c r="L11" s="451">
        <v>4</v>
      </c>
      <c r="M11" s="451">
        <v>36000000</v>
      </c>
      <c r="N11" s="451">
        <f>+M11</f>
        <v>36000000</v>
      </c>
      <c r="O11" s="449"/>
    </row>
    <row r="12" spans="1:15" ht="30" customHeight="1">
      <c r="A12" s="438">
        <v>2</v>
      </c>
      <c r="B12" s="441" t="s">
        <v>63</v>
      </c>
      <c r="C12" s="438">
        <v>105</v>
      </c>
      <c r="D12" s="438">
        <v>28</v>
      </c>
      <c r="E12" s="443">
        <v>83.5</v>
      </c>
      <c r="F12" s="443">
        <v>83.5</v>
      </c>
      <c r="G12" s="443">
        <v>69</v>
      </c>
      <c r="H12" s="443"/>
      <c r="I12" s="443">
        <v>14.5</v>
      </c>
      <c r="J12" s="443">
        <f>E12-F12</f>
        <v>0</v>
      </c>
      <c r="K12" s="451">
        <v>1</v>
      </c>
      <c r="L12" s="451">
        <v>1</v>
      </c>
      <c r="M12" s="451">
        <f>2500000*12</f>
        <v>30000000</v>
      </c>
      <c r="N12" s="451">
        <f>+M12</f>
        <v>30000000</v>
      </c>
      <c r="O12" s="449"/>
    </row>
    <row r="13" spans="1:15" s="22" customFormat="1" ht="20.25" customHeight="1">
      <c r="A13" s="517">
        <v>3</v>
      </c>
      <c r="B13" s="599" t="s">
        <v>15</v>
      </c>
      <c r="C13" s="517">
        <v>44</v>
      </c>
      <c r="D13" s="517">
        <v>27</v>
      </c>
      <c r="E13" s="643">
        <v>367.1</v>
      </c>
      <c r="F13" s="643">
        <v>92.9</v>
      </c>
      <c r="G13" s="643">
        <v>92.9</v>
      </c>
      <c r="H13" s="643"/>
      <c r="I13" s="643"/>
      <c r="J13" s="643">
        <f>E13-F13</f>
        <v>274.20000000000005</v>
      </c>
      <c r="K13" s="687">
        <v>2</v>
      </c>
      <c r="L13" s="451">
        <v>7</v>
      </c>
      <c r="M13" s="451">
        <f>3500000*12</f>
        <v>42000000</v>
      </c>
      <c r="N13" s="687">
        <f>+M13+M14</f>
        <v>78000000</v>
      </c>
      <c r="O13" s="690"/>
    </row>
    <row r="14" spans="1:15" s="22" customFormat="1" ht="20.25" customHeight="1">
      <c r="A14" s="517"/>
      <c r="B14" s="599"/>
      <c r="C14" s="517"/>
      <c r="D14" s="517"/>
      <c r="E14" s="643"/>
      <c r="F14" s="643"/>
      <c r="G14" s="643"/>
      <c r="H14" s="643"/>
      <c r="I14" s="643"/>
      <c r="J14" s="643"/>
      <c r="K14" s="687"/>
      <c r="L14" s="451">
        <v>4</v>
      </c>
      <c r="M14" s="451">
        <f>3000000*12</f>
        <v>36000000</v>
      </c>
      <c r="N14" s="687"/>
      <c r="O14" s="690"/>
    </row>
    <row r="15" spans="1:15" s="15" customFormat="1" ht="20.25" customHeight="1">
      <c r="A15" s="517">
        <v>4</v>
      </c>
      <c r="B15" s="599" t="s">
        <v>67</v>
      </c>
      <c r="C15" s="517">
        <v>15</v>
      </c>
      <c r="D15" s="517">
        <v>27</v>
      </c>
      <c r="E15" s="643">
        <v>897.8</v>
      </c>
      <c r="F15" s="643">
        <v>152.19999999999999</v>
      </c>
      <c r="G15" s="643">
        <v>60.1</v>
      </c>
      <c r="H15" s="643"/>
      <c r="I15" s="643">
        <v>92.1</v>
      </c>
      <c r="J15" s="643">
        <f>E15-F15</f>
        <v>745.59999999999991</v>
      </c>
      <c r="K15" s="690">
        <v>2</v>
      </c>
      <c r="L15" s="451">
        <v>4</v>
      </c>
      <c r="M15" s="451">
        <f>3000000*12</f>
        <v>36000000</v>
      </c>
      <c r="N15" s="687">
        <f>+M15+M16</f>
        <v>66000000</v>
      </c>
      <c r="O15" s="690"/>
    </row>
    <row r="16" spans="1:15" s="15" customFormat="1" ht="20.25" customHeight="1">
      <c r="A16" s="517"/>
      <c r="B16" s="599"/>
      <c r="C16" s="517"/>
      <c r="D16" s="517"/>
      <c r="E16" s="643"/>
      <c r="F16" s="643"/>
      <c r="G16" s="643"/>
      <c r="H16" s="643"/>
      <c r="I16" s="643"/>
      <c r="J16" s="643"/>
      <c r="K16" s="690"/>
      <c r="L16" s="451">
        <v>1</v>
      </c>
      <c r="M16" s="451">
        <f>2500000*12</f>
        <v>30000000</v>
      </c>
      <c r="N16" s="687"/>
      <c r="O16" s="690"/>
    </row>
    <row r="17" spans="1:15" ht="35.25" customHeight="1">
      <c r="A17" s="438">
        <v>5</v>
      </c>
      <c r="B17" s="441" t="s">
        <v>273</v>
      </c>
      <c r="C17" s="438">
        <v>43</v>
      </c>
      <c r="D17" s="452">
        <v>27</v>
      </c>
      <c r="E17" s="443">
        <v>249</v>
      </c>
      <c r="F17" s="443">
        <v>60.2</v>
      </c>
      <c r="G17" s="443">
        <v>9.1999999999999993</v>
      </c>
      <c r="H17" s="443"/>
      <c r="I17" s="443">
        <v>51</v>
      </c>
      <c r="J17" s="443">
        <f>E17-F17</f>
        <v>188.8</v>
      </c>
      <c r="K17" s="451">
        <v>1</v>
      </c>
      <c r="L17" s="451">
        <v>3</v>
      </c>
      <c r="M17" s="451">
        <v>36000000</v>
      </c>
      <c r="N17" s="451">
        <f>+M17</f>
        <v>36000000</v>
      </c>
      <c r="O17" s="449"/>
    </row>
    <row r="18" spans="1:15" s="15" customFormat="1" ht="20.25" customHeight="1">
      <c r="A18" s="517">
        <v>6</v>
      </c>
      <c r="B18" s="599" t="s">
        <v>124</v>
      </c>
      <c r="C18" s="517">
        <v>40</v>
      </c>
      <c r="D18" s="517">
        <v>27</v>
      </c>
      <c r="E18" s="643">
        <v>756.5</v>
      </c>
      <c r="F18" s="643">
        <v>55.3</v>
      </c>
      <c r="G18" s="643">
        <v>4.0999999999999996</v>
      </c>
      <c r="H18" s="643"/>
      <c r="I18" s="643">
        <v>51.2</v>
      </c>
      <c r="J18" s="643">
        <f>E18-F18</f>
        <v>701.2</v>
      </c>
      <c r="K18" s="687">
        <v>2</v>
      </c>
      <c r="L18" s="451">
        <v>4</v>
      </c>
      <c r="M18" s="451">
        <v>36000000</v>
      </c>
      <c r="N18" s="687">
        <f>+M18+M19</f>
        <v>72000000</v>
      </c>
      <c r="O18" s="690"/>
    </row>
    <row r="19" spans="1:15" s="15" customFormat="1" ht="20.25" customHeight="1">
      <c r="A19" s="517"/>
      <c r="B19" s="599"/>
      <c r="C19" s="517"/>
      <c r="D19" s="517"/>
      <c r="E19" s="643"/>
      <c r="F19" s="643"/>
      <c r="G19" s="643"/>
      <c r="H19" s="643"/>
      <c r="I19" s="643"/>
      <c r="J19" s="643"/>
      <c r="K19" s="687"/>
      <c r="L19" s="451">
        <v>4</v>
      </c>
      <c r="M19" s="451">
        <v>36000000</v>
      </c>
      <c r="N19" s="687"/>
      <c r="O19" s="690"/>
    </row>
    <row r="20" spans="1:15" ht="20.25" customHeight="1">
      <c r="A20" s="517">
        <v>7</v>
      </c>
      <c r="B20" s="599" t="s">
        <v>180</v>
      </c>
      <c r="C20" s="517">
        <v>36</v>
      </c>
      <c r="D20" s="694">
        <v>27</v>
      </c>
      <c r="E20" s="643">
        <v>290.60000000000002</v>
      </c>
      <c r="F20" s="643">
        <v>88.1</v>
      </c>
      <c r="G20" s="643">
        <v>6.6</v>
      </c>
      <c r="H20" s="643"/>
      <c r="I20" s="643">
        <v>81.5</v>
      </c>
      <c r="J20" s="643">
        <f>E20-F20</f>
        <v>202.50000000000003</v>
      </c>
      <c r="K20" s="687">
        <v>2</v>
      </c>
      <c r="L20" s="451">
        <v>2</v>
      </c>
      <c r="M20" s="451">
        <f>2500000*12</f>
        <v>30000000</v>
      </c>
      <c r="N20" s="687">
        <f>+M20+M21</f>
        <v>66000000</v>
      </c>
      <c r="O20" s="690"/>
    </row>
    <row r="21" spans="1:15" ht="20.25" customHeight="1">
      <c r="A21" s="517"/>
      <c r="B21" s="599"/>
      <c r="C21" s="517"/>
      <c r="D21" s="694"/>
      <c r="E21" s="643"/>
      <c r="F21" s="643"/>
      <c r="G21" s="643"/>
      <c r="H21" s="643"/>
      <c r="I21" s="643"/>
      <c r="J21" s="643"/>
      <c r="K21" s="687"/>
      <c r="L21" s="451">
        <v>5</v>
      </c>
      <c r="M21" s="451">
        <f>3000000*12</f>
        <v>36000000</v>
      </c>
      <c r="N21" s="687"/>
      <c r="O21" s="690"/>
    </row>
    <row r="22" spans="1:15" s="15" customFormat="1" ht="20.25" customHeight="1">
      <c r="A22" s="438">
        <v>8</v>
      </c>
      <c r="B22" s="146" t="s">
        <v>121</v>
      </c>
      <c r="C22" s="438">
        <v>33</v>
      </c>
      <c r="D22" s="438">
        <v>27</v>
      </c>
      <c r="E22" s="443">
        <v>316.10000000000002</v>
      </c>
      <c r="F22" s="443">
        <v>117.9</v>
      </c>
      <c r="G22" s="443">
        <v>8.4</v>
      </c>
      <c r="H22" s="443"/>
      <c r="I22" s="443">
        <v>109.5</v>
      </c>
      <c r="J22" s="443">
        <f>E22-F22</f>
        <v>198.20000000000002</v>
      </c>
      <c r="K22" s="451">
        <v>1</v>
      </c>
      <c r="L22" s="451">
        <v>3</v>
      </c>
      <c r="M22" s="451">
        <v>36000000</v>
      </c>
      <c r="N22" s="451">
        <f>+M22</f>
        <v>36000000</v>
      </c>
      <c r="O22" s="449"/>
    </row>
    <row r="23" spans="1:15" ht="20.25" customHeight="1">
      <c r="A23" s="438">
        <v>9</v>
      </c>
      <c r="B23" s="441" t="s">
        <v>120</v>
      </c>
      <c r="C23" s="438">
        <v>30</v>
      </c>
      <c r="D23" s="452">
        <v>27</v>
      </c>
      <c r="E23" s="443">
        <v>252.3</v>
      </c>
      <c r="F23" s="443">
        <v>92.5</v>
      </c>
      <c r="G23" s="443">
        <v>20</v>
      </c>
      <c r="H23" s="443"/>
      <c r="I23" s="443">
        <v>72.5</v>
      </c>
      <c r="J23" s="443">
        <f>E23-F23</f>
        <v>159.80000000000001</v>
      </c>
      <c r="K23" s="451">
        <v>1</v>
      </c>
      <c r="L23" s="451">
        <v>3</v>
      </c>
      <c r="M23" s="451">
        <v>36000000</v>
      </c>
      <c r="N23" s="451">
        <f>+M23</f>
        <v>36000000</v>
      </c>
      <c r="O23" s="449"/>
    </row>
    <row r="24" spans="1:15" ht="33.75" customHeight="1">
      <c r="A24" s="438">
        <v>10</v>
      </c>
      <c r="B24" s="441" t="s">
        <v>71</v>
      </c>
      <c r="C24" s="438">
        <v>29</v>
      </c>
      <c r="D24" s="452">
        <v>27</v>
      </c>
      <c r="E24" s="443">
        <v>196.5</v>
      </c>
      <c r="F24" s="443">
        <v>77.099999999999994</v>
      </c>
      <c r="G24" s="443">
        <v>9</v>
      </c>
      <c r="H24" s="443"/>
      <c r="I24" s="443">
        <v>68.099999999999994</v>
      </c>
      <c r="J24" s="443">
        <f>E24-F24</f>
        <v>119.4</v>
      </c>
      <c r="K24" s="451">
        <v>1</v>
      </c>
      <c r="L24" s="451">
        <v>4</v>
      </c>
      <c r="M24" s="451">
        <v>36000000</v>
      </c>
      <c r="N24" s="451">
        <f>M24</f>
        <v>36000000</v>
      </c>
      <c r="O24" s="449"/>
    </row>
    <row r="25" spans="1:15" ht="20.25" customHeight="1">
      <c r="A25" s="438">
        <v>11</v>
      </c>
      <c r="B25" s="441" t="s">
        <v>129</v>
      </c>
      <c r="C25" s="438">
        <v>27</v>
      </c>
      <c r="D25" s="452">
        <v>27</v>
      </c>
      <c r="E25" s="443">
        <v>191.4</v>
      </c>
      <c r="F25" s="443">
        <v>77.7</v>
      </c>
      <c r="G25" s="443">
        <v>6.3</v>
      </c>
      <c r="H25" s="443"/>
      <c r="I25" s="443">
        <v>71.400000000000006</v>
      </c>
      <c r="J25" s="443">
        <f>E25-F25</f>
        <v>113.7</v>
      </c>
      <c r="K25" s="451">
        <v>1</v>
      </c>
      <c r="L25" s="451">
        <v>6</v>
      </c>
      <c r="M25" s="451">
        <f>3500000*12</f>
        <v>42000000</v>
      </c>
      <c r="N25" s="451">
        <f>M25</f>
        <v>42000000</v>
      </c>
      <c r="O25" s="449"/>
    </row>
    <row r="26" spans="1:15" ht="20.25" customHeight="1">
      <c r="A26" s="517">
        <v>12</v>
      </c>
      <c r="B26" s="609" t="s">
        <v>54</v>
      </c>
      <c r="C26" s="693">
        <v>49</v>
      </c>
      <c r="D26" s="693">
        <v>27</v>
      </c>
      <c r="E26" s="691">
        <v>189.8</v>
      </c>
      <c r="F26" s="691">
        <v>77.400000000000006</v>
      </c>
      <c r="G26" s="691">
        <v>6.3</v>
      </c>
      <c r="H26" s="691"/>
      <c r="I26" s="691">
        <v>71.099999999999994</v>
      </c>
      <c r="J26" s="691">
        <f>E26-F26</f>
        <v>112.4</v>
      </c>
      <c r="K26" s="697">
        <v>2</v>
      </c>
      <c r="L26" s="450">
        <v>1</v>
      </c>
      <c r="M26" s="451">
        <v>30000000</v>
      </c>
      <c r="N26" s="687">
        <f>+M26+M27</f>
        <v>66000000</v>
      </c>
      <c r="O26" s="690"/>
    </row>
    <row r="27" spans="1:15" ht="20.25" customHeight="1">
      <c r="A27" s="517"/>
      <c r="B27" s="609"/>
      <c r="C27" s="693"/>
      <c r="D27" s="693"/>
      <c r="E27" s="691"/>
      <c r="F27" s="691"/>
      <c r="G27" s="691"/>
      <c r="H27" s="691"/>
      <c r="I27" s="691"/>
      <c r="J27" s="691"/>
      <c r="K27" s="697"/>
      <c r="L27" s="450">
        <v>4</v>
      </c>
      <c r="M27" s="451">
        <v>36000000</v>
      </c>
      <c r="N27" s="687"/>
      <c r="O27" s="690"/>
    </row>
    <row r="28" spans="1:15" s="15" customFormat="1" ht="33" customHeight="1">
      <c r="A28" s="438">
        <v>13</v>
      </c>
      <c r="B28" s="442" t="s">
        <v>130</v>
      </c>
      <c r="C28" s="438">
        <v>50</v>
      </c>
      <c r="D28" s="438">
        <v>27</v>
      </c>
      <c r="E28" s="443">
        <v>187.5</v>
      </c>
      <c r="F28" s="443">
        <v>79.099999999999994</v>
      </c>
      <c r="G28" s="443">
        <v>6.3</v>
      </c>
      <c r="H28" s="443"/>
      <c r="I28" s="443">
        <v>72.8</v>
      </c>
      <c r="J28" s="443">
        <f>E28-F28</f>
        <v>108.4</v>
      </c>
      <c r="K28" s="451">
        <v>1</v>
      </c>
      <c r="L28" s="451">
        <v>5</v>
      </c>
      <c r="M28" s="451">
        <v>36000000</v>
      </c>
      <c r="N28" s="451">
        <f>+M28</f>
        <v>36000000</v>
      </c>
      <c r="O28" s="449"/>
    </row>
    <row r="29" spans="1:15" ht="20.25" customHeight="1">
      <c r="A29" s="439">
        <v>14</v>
      </c>
      <c r="B29" s="440" t="s">
        <v>78</v>
      </c>
      <c r="C29" s="439">
        <v>60</v>
      </c>
      <c r="D29" s="437">
        <v>27</v>
      </c>
      <c r="E29" s="436">
        <v>311.89999999999998</v>
      </c>
      <c r="F29" s="436">
        <v>78.400000000000006</v>
      </c>
      <c r="G29" s="436">
        <v>78.400000000000006</v>
      </c>
      <c r="H29" s="436"/>
      <c r="I29" s="453"/>
      <c r="J29" s="436">
        <f>E29-F29</f>
        <v>233.49999999999997</v>
      </c>
      <c r="K29" s="453">
        <v>1</v>
      </c>
      <c r="L29" s="453">
        <v>7</v>
      </c>
      <c r="M29" s="453">
        <v>42000000</v>
      </c>
      <c r="N29" s="453">
        <f t="shared" ref="N29:N37" si="0">+M29</f>
        <v>42000000</v>
      </c>
      <c r="O29" s="448"/>
    </row>
    <row r="30" spans="1:15" ht="20.25" customHeight="1">
      <c r="A30" s="29">
        <v>15</v>
      </c>
      <c r="B30" s="35" t="s">
        <v>80</v>
      </c>
      <c r="C30" s="29">
        <v>61</v>
      </c>
      <c r="D30" s="29">
        <v>27</v>
      </c>
      <c r="E30" s="25">
        <v>286.39999999999998</v>
      </c>
      <c r="F30" s="25">
        <v>84.9</v>
      </c>
      <c r="G30" s="25">
        <v>84.9</v>
      </c>
      <c r="H30" s="25"/>
      <c r="I30" s="185"/>
      <c r="J30" s="25">
        <f>E30-F30</f>
        <v>201.49999999999997</v>
      </c>
      <c r="K30" s="185">
        <v>1</v>
      </c>
      <c r="L30" s="185">
        <v>2</v>
      </c>
      <c r="M30" s="185">
        <v>30000000</v>
      </c>
      <c r="N30" s="185">
        <f t="shared" si="0"/>
        <v>30000000</v>
      </c>
      <c r="O30" s="184"/>
    </row>
    <row r="31" spans="1:15" ht="48" customHeight="1">
      <c r="A31" s="29">
        <v>16</v>
      </c>
      <c r="B31" s="35" t="s">
        <v>185</v>
      </c>
      <c r="C31" s="31">
        <v>62</v>
      </c>
      <c r="D31" s="31">
        <v>27</v>
      </c>
      <c r="E31" s="32">
        <v>285</v>
      </c>
      <c r="F31" s="32">
        <v>96.2</v>
      </c>
      <c r="G31" s="32">
        <v>95.3</v>
      </c>
      <c r="H31" s="32"/>
      <c r="I31" s="32">
        <v>0.9</v>
      </c>
      <c r="J31" s="32">
        <f t="shared" ref="J31:J34" si="1">E31-F31</f>
        <v>188.8</v>
      </c>
      <c r="K31" s="375">
        <v>1</v>
      </c>
      <c r="L31" s="375">
        <v>1</v>
      </c>
      <c r="M31" s="185">
        <f>2500000*12</f>
        <v>30000000</v>
      </c>
      <c r="N31" s="185">
        <f t="shared" si="0"/>
        <v>30000000</v>
      </c>
      <c r="O31" s="184"/>
    </row>
    <row r="32" spans="1:15" s="15" customFormat="1" ht="20.25" customHeight="1">
      <c r="A32" s="29">
        <v>17</v>
      </c>
      <c r="B32" s="35" t="s">
        <v>81</v>
      </c>
      <c r="C32" s="29">
        <v>63</v>
      </c>
      <c r="D32" s="29">
        <v>27</v>
      </c>
      <c r="E32" s="25">
        <v>287.5</v>
      </c>
      <c r="F32" s="25">
        <v>111.7</v>
      </c>
      <c r="G32" s="25">
        <v>54.7</v>
      </c>
      <c r="H32" s="25"/>
      <c r="I32" s="25">
        <v>57</v>
      </c>
      <c r="J32" s="25">
        <f>E32-F32</f>
        <v>175.8</v>
      </c>
      <c r="K32" s="185">
        <v>1</v>
      </c>
      <c r="L32" s="185">
        <v>8</v>
      </c>
      <c r="M32" s="185">
        <v>42000000</v>
      </c>
      <c r="N32" s="185">
        <f t="shared" si="0"/>
        <v>42000000</v>
      </c>
      <c r="O32" s="184"/>
    </row>
    <row r="33" spans="1:15" s="15" customFormat="1" ht="20.25" customHeight="1">
      <c r="A33" s="29">
        <v>18</v>
      </c>
      <c r="B33" s="35" t="s">
        <v>131</v>
      </c>
      <c r="C33" s="29">
        <v>65</v>
      </c>
      <c r="D33" s="29">
        <v>27</v>
      </c>
      <c r="E33" s="25">
        <v>305.5</v>
      </c>
      <c r="F33" s="25">
        <v>148.5</v>
      </c>
      <c r="G33" s="25">
        <v>143.1</v>
      </c>
      <c r="H33" s="25"/>
      <c r="I33" s="25">
        <v>5.4</v>
      </c>
      <c r="J33" s="25">
        <f>+E33-F33</f>
        <v>157</v>
      </c>
      <c r="K33" s="185">
        <v>1</v>
      </c>
      <c r="L33" s="185">
        <v>3</v>
      </c>
      <c r="M33" s="185">
        <v>36000000</v>
      </c>
      <c r="N33" s="185">
        <f t="shared" si="0"/>
        <v>36000000</v>
      </c>
      <c r="O33" s="184"/>
    </row>
    <row r="34" spans="1:15" ht="20.25" customHeight="1">
      <c r="A34" s="29">
        <v>19</v>
      </c>
      <c r="B34" s="35" t="s">
        <v>134</v>
      </c>
      <c r="C34" s="29">
        <v>75</v>
      </c>
      <c r="D34" s="27">
        <v>27</v>
      </c>
      <c r="E34" s="25">
        <v>390.9</v>
      </c>
      <c r="F34" s="25">
        <v>371.2</v>
      </c>
      <c r="G34" s="25">
        <v>120</v>
      </c>
      <c r="H34" s="25">
        <v>149</v>
      </c>
      <c r="I34" s="25">
        <v>102.2</v>
      </c>
      <c r="J34" s="25">
        <f t="shared" si="1"/>
        <v>19.699999999999989</v>
      </c>
      <c r="K34" s="185">
        <v>1</v>
      </c>
      <c r="L34" s="185">
        <v>4</v>
      </c>
      <c r="M34" s="185">
        <v>36000000</v>
      </c>
      <c r="N34" s="185">
        <f t="shared" si="0"/>
        <v>36000000</v>
      </c>
      <c r="O34" s="184"/>
    </row>
    <row r="35" spans="1:15" ht="20.25" customHeight="1">
      <c r="A35" s="29">
        <v>20</v>
      </c>
      <c r="B35" s="35" t="s">
        <v>29</v>
      </c>
      <c r="C35" s="29">
        <v>71</v>
      </c>
      <c r="D35" s="27">
        <v>27</v>
      </c>
      <c r="E35" s="25">
        <v>267.8</v>
      </c>
      <c r="F35" s="25">
        <v>169.8</v>
      </c>
      <c r="G35" s="25">
        <v>145</v>
      </c>
      <c r="H35" s="25"/>
      <c r="I35" s="25">
        <v>24.8</v>
      </c>
      <c r="J35" s="25">
        <f>E35-F35</f>
        <v>98</v>
      </c>
      <c r="K35" s="185">
        <v>1</v>
      </c>
      <c r="L35" s="185">
        <v>6</v>
      </c>
      <c r="M35" s="185">
        <f>3500000*12</f>
        <v>42000000</v>
      </c>
      <c r="N35" s="185">
        <f t="shared" si="0"/>
        <v>42000000</v>
      </c>
      <c r="O35" s="184"/>
    </row>
    <row r="36" spans="1:15" ht="30.75" customHeight="1">
      <c r="A36" s="29">
        <v>21</v>
      </c>
      <c r="B36" s="68" t="s">
        <v>49</v>
      </c>
      <c r="C36" s="31">
        <v>320</v>
      </c>
      <c r="D36" s="31">
        <v>27</v>
      </c>
      <c r="E36" s="32">
        <v>684.9</v>
      </c>
      <c r="F36" s="32">
        <v>97</v>
      </c>
      <c r="G36" s="32">
        <v>89.4</v>
      </c>
      <c r="H36" s="32">
        <v>7.6</v>
      </c>
      <c r="I36" s="32"/>
      <c r="J36" s="32">
        <v>376.7</v>
      </c>
      <c r="K36" s="185">
        <v>1</v>
      </c>
      <c r="L36" s="185">
        <v>7</v>
      </c>
      <c r="M36" s="185">
        <f>3500000*12</f>
        <v>42000000</v>
      </c>
      <c r="N36" s="185">
        <f t="shared" si="0"/>
        <v>42000000</v>
      </c>
      <c r="O36" s="184"/>
    </row>
    <row r="37" spans="1:15" ht="20.25" customHeight="1">
      <c r="A37" s="29">
        <v>22</v>
      </c>
      <c r="B37" s="68" t="s">
        <v>290</v>
      </c>
      <c r="C37" s="29">
        <v>74</v>
      </c>
      <c r="D37" s="29">
        <v>27</v>
      </c>
      <c r="E37" s="25">
        <v>320</v>
      </c>
      <c r="F37" s="25">
        <v>280.60000000000002</v>
      </c>
      <c r="G37" s="25">
        <v>120</v>
      </c>
      <c r="H37" s="25">
        <v>160.5</v>
      </c>
      <c r="I37" s="25">
        <v>0.1</v>
      </c>
      <c r="J37" s="32">
        <f>E37-F37</f>
        <v>39.399999999999977</v>
      </c>
      <c r="K37" s="185">
        <v>1</v>
      </c>
      <c r="L37" s="185">
        <v>6</v>
      </c>
      <c r="M37" s="185">
        <f>3500000*12</f>
        <v>42000000</v>
      </c>
      <c r="N37" s="185">
        <f t="shared" si="0"/>
        <v>42000000</v>
      </c>
      <c r="O37" s="184"/>
    </row>
    <row r="38" spans="1:15" s="8" customFormat="1" ht="20.25" customHeight="1">
      <c r="A38" s="92" t="s">
        <v>101</v>
      </c>
      <c r="B38" s="115" t="s">
        <v>102</v>
      </c>
      <c r="C38" s="92"/>
      <c r="D38" s="26"/>
      <c r="E38" s="117"/>
      <c r="F38" s="117"/>
      <c r="G38" s="117"/>
      <c r="H38" s="117"/>
      <c r="I38" s="117"/>
      <c r="J38" s="25"/>
      <c r="K38" s="185"/>
      <c r="L38" s="185"/>
      <c r="M38" s="188"/>
      <c r="N38" s="188"/>
      <c r="O38" s="188"/>
    </row>
    <row r="39" spans="1:15" s="108" customFormat="1" ht="20.25" customHeight="1">
      <c r="A39" s="29">
        <v>23</v>
      </c>
      <c r="B39" s="68" t="s">
        <v>33</v>
      </c>
      <c r="C39" s="31">
        <v>45</v>
      </c>
      <c r="D39" s="31">
        <v>26</v>
      </c>
      <c r="E39" s="32">
        <v>501</v>
      </c>
      <c r="F39" s="32">
        <v>117.6</v>
      </c>
      <c r="G39" s="32">
        <v>117.6</v>
      </c>
      <c r="H39" s="32"/>
      <c r="I39" s="185"/>
      <c r="J39" s="25">
        <f>E39-F39</f>
        <v>383.4</v>
      </c>
      <c r="K39" s="376">
        <v>1</v>
      </c>
      <c r="L39" s="376">
        <v>3</v>
      </c>
      <c r="M39" s="185">
        <f>3000000*12</f>
        <v>36000000</v>
      </c>
      <c r="N39" s="185">
        <f>+M39</f>
        <v>36000000</v>
      </c>
      <c r="O39" s="184"/>
    </row>
    <row r="40" spans="1:15" s="373" customFormat="1" ht="20.25" customHeight="1">
      <c r="A40" s="29">
        <v>24</v>
      </c>
      <c r="B40" s="68" t="s">
        <v>153</v>
      </c>
      <c r="C40" s="29">
        <v>37</v>
      </c>
      <c r="D40" s="29">
        <v>26</v>
      </c>
      <c r="E40" s="25">
        <v>319.8</v>
      </c>
      <c r="F40" s="25">
        <v>105.9</v>
      </c>
      <c r="G40" s="25"/>
      <c r="H40" s="25"/>
      <c r="I40" s="25">
        <v>105.9</v>
      </c>
      <c r="J40" s="25">
        <f>E40-F40</f>
        <v>213.9</v>
      </c>
      <c r="K40" s="376">
        <v>1</v>
      </c>
      <c r="L40" s="376">
        <v>5</v>
      </c>
      <c r="M40" s="185">
        <v>36000000</v>
      </c>
      <c r="N40" s="185">
        <f>+M40</f>
        <v>36000000</v>
      </c>
      <c r="O40" s="184"/>
    </row>
    <row r="41" spans="1:15" s="108" customFormat="1" ht="30" customHeight="1">
      <c r="A41" s="29">
        <v>25</v>
      </c>
      <c r="B41" s="68" t="s">
        <v>154</v>
      </c>
      <c r="C41" s="310">
        <v>35</v>
      </c>
      <c r="D41" s="310">
        <v>26</v>
      </c>
      <c r="E41" s="311">
        <v>316.89999999999998</v>
      </c>
      <c r="F41" s="311">
        <v>101.6</v>
      </c>
      <c r="G41" s="311">
        <v>13.1</v>
      </c>
      <c r="H41" s="311"/>
      <c r="I41" s="311">
        <v>88.5</v>
      </c>
      <c r="J41" s="311">
        <f>E41-F41</f>
        <v>215.29999999999998</v>
      </c>
      <c r="K41" s="376">
        <v>1</v>
      </c>
      <c r="L41" s="376">
        <v>8</v>
      </c>
      <c r="M41" s="185">
        <f>3500000*12</f>
        <v>42000000</v>
      </c>
      <c r="N41" s="185">
        <f t="shared" ref="N41:N45" si="2">+M41</f>
        <v>42000000</v>
      </c>
      <c r="O41" s="184"/>
    </row>
    <row r="42" spans="1:15" s="108" customFormat="1" ht="20.25" customHeight="1">
      <c r="A42" s="29">
        <v>26</v>
      </c>
      <c r="B42" s="68" t="s">
        <v>113</v>
      </c>
      <c r="C42" s="344">
        <v>26</v>
      </c>
      <c r="D42" s="309">
        <v>34</v>
      </c>
      <c r="E42" s="302">
        <v>285.89999999999998</v>
      </c>
      <c r="F42" s="302">
        <v>103.8</v>
      </c>
      <c r="G42" s="302">
        <v>17.899999999999999</v>
      </c>
      <c r="H42" s="302"/>
      <c r="I42" s="302">
        <v>85.9</v>
      </c>
      <c r="J42" s="302">
        <f t="shared" ref="J42" si="3">E42-F42</f>
        <v>182.09999999999997</v>
      </c>
      <c r="K42" s="184">
        <v>1</v>
      </c>
      <c r="L42" s="184">
        <v>5</v>
      </c>
      <c r="M42" s="185">
        <v>36000000</v>
      </c>
      <c r="N42" s="185">
        <f t="shared" si="2"/>
        <v>36000000</v>
      </c>
      <c r="O42" s="184"/>
    </row>
    <row r="43" spans="1:15" s="108" customFormat="1" ht="20.25" customHeight="1">
      <c r="A43" s="517">
        <v>27</v>
      </c>
      <c r="B43" s="609" t="s">
        <v>45</v>
      </c>
      <c r="C43" s="688">
        <v>33</v>
      </c>
      <c r="D43" s="688">
        <v>26</v>
      </c>
      <c r="E43" s="689">
        <v>289.10000000000002</v>
      </c>
      <c r="F43" s="689">
        <v>106.2</v>
      </c>
      <c r="G43" s="689"/>
      <c r="H43" s="689"/>
      <c r="I43" s="689">
        <v>106.2</v>
      </c>
      <c r="J43" s="689">
        <f>E43-F43</f>
        <v>182.90000000000003</v>
      </c>
      <c r="K43" s="686">
        <v>2</v>
      </c>
      <c r="L43" s="376">
        <v>2</v>
      </c>
      <c r="M43" s="185">
        <f>2500000*12</f>
        <v>30000000</v>
      </c>
      <c r="N43" s="687">
        <f>+M44+M43</f>
        <v>66000000</v>
      </c>
      <c r="O43" s="684"/>
    </row>
    <row r="44" spans="1:15" s="108" customFormat="1" ht="20.25" customHeight="1">
      <c r="A44" s="517"/>
      <c r="B44" s="609"/>
      <c r="C44" s="688"/>
      <c r="D44" s="688"/>
      <c r="E44" s="689"/>
      <c r="F44" s="689"/>
      <c r="G44" s="689"/>
      <c r="H44" s="689"/>
      <c r="I44" s="689"/>
      <c r="J44" s="689"/>
      <c r="K44" s="686"/>
      <c r="L44" s="376">
        <v>4</v>
      </c>
      <c r="M44" s="185">
        <v>36000000</v>
      </c>
      <c r="N44" s="687"/>
      <c r="O44" s="685"/>
    </row>
    <row r="45" spans="1:15" s="108" customFormat="1" ht="20.25" customHeight="1">
      <c r="A45" s="29">
        <v>28</v>
      </c>
      <c r="B45" s="68" t="s">
        <v>155</v>
      </c>
      <c r="C45" s="310">
        <v>32</v>
      </c>
      <c r="D45" s="310">
        <v>26</v>
      </c>
      <c r="E45" s="311">
        <v>199</v>
      </c>
      <c r="F45" s="311">
        <v>80.5</v>
      </c>
      <c r="G45" s="311">
        <v>27.1</v>
      </c>
      <c r="H45" s="311"/>
      <c r="I45" s="311">
        <v>53.4</v>
      </c>
      <c r="J45" s="311">
        <f>E45-F45</f>
        <v>118.5</v>
      </c>
      <c r="K45" s="376">
        <v>1</v>
      </c>
      <c r="L45" s="376">
        <v>4</v>
      </c>
      <c r="M45" s="185">
        <v>36000000</v>
      </c>
      <c r="N45" s="185">
        <f t="shared" si="2"/>
        <v>36000000</v>
      </c>
      <c r="O45" s="184"/>
    </row>
    <row r="46" spans="1:15" s="108" customFormat="1" ht="20.25" customHeight="1">
      <c r="A46" s="517">
        <v>29</v>
      </c>
      <c r="B46" s="609" t="s">
        <v>111</v>
      </c>
      <c r="C46" s="688">
        <v>26</v>
      </c>
      <c r="D46" s="688">
        <v>41</v>
      </c>
      <c r="E46" s="689">
        <v>490.8</v>
      </c>
      <c r="F46" s="689">
        <v>186.1</v>
      </c>
      <c r="G46" s="689">
        <v>116.9</v>
      </c>
      <c r="H46" s="689"/>
      <c r="I46" s="689">
        <v>69.2</v>
      </c>
      <c r="J46" s="689">
        <f>E46-F46</f>
        <v>304.70000000000005</v>
      </c>
      <c r="K46" s="686">
        <v>2</v>
      </c>
      <c r="L46" s="376">
        <v>4</v>
      </c>
      <c r="M46" s="185">
        <v>36000000</v>
      </c>
      <c r="N46" s="687">
        <f>+M46+M47</f>
        <v>66000000</v>
      </c>
      <c r="O46" s="684"/>
    </row>
    <row r="47" spans="1:15" s="108" customFormat="1" ht="20.25" customHeight="1">
      <c r="A47" s="517"/>
      <c r="B47" s="609"/>
      <c r="C47" s="688"/>
      <c r="D47" s="688"/>
      <c r="E47" s="689"/>
      <c r="F47" s="689"/>
      <c r="G47" s="689"/>
      <c r="H47" s="689"/>
      <c r="I47" s="689"/>
      <c r="J47" s="689"/>
      <c r="K47" s="686"/>
      <c r="L47" s="376">
        <v>2</v>
      </c>
      <c r="M47" s="185">
        <f>2500000*12</f>
        <v>30000000</v>
      </c>
      <c r="N47" s="687"/>
      <c r="O47" s="685"/>
    </row>
    <row r="48" spans="1:15" s="108" customFormat="1" ht="20.25" customHeight="1">
      <c r="A48" s="29">
        <v>30</v>
      </c>
      <c r="B48" s="68" t="s">
        <v>35</v>
      </c>
      <c r="C48" s="31">
        <v>26</v>
      </c>
      <c r="D48" s="31">
        <v>42</v>
      </c>
      <c r="E48" s="32">
        <v>568.79999999999995</v>
      </c>
      <c r="F48" s="32">
        <v>182</v>
      </c>
      <c r="G48" s="32">
        <v>127.6</v>
      </c>
      <c r="H48" s="32"/>
      <c r="I48" s="32">
        <v>54.4</v>
      </c>
      <c r="J48" s="32">
        <f>E48-F48</f>
        <v>386.79999999999995</v>
      </c>
      <c r="K48" s="376">
        <v>1</v>
      </c>
      <c r="L48" s="376">
        <v>6</v>
      </c>
      <c r="M48" s="185">
        <f>3500000*12</f>
        <v>42000000</v>
      </c>
      <c r="N48" s="185">
        <f t="shared" ref="N48" si="4">+M48</f>
        <v>42000000</v>
      </c>
      <c r="O48" s="184"/>
    </row>
    <row r="49" spans="1:18" s="108" customFormat="1" ht="20.25" customHeight="1">
      <c r="A49" s="517">
        <v>31</v>
      </c>
      <c r="B49" s="609" t="s">
        <v>156</v>
      </c>
      <c r="C49" s="688">
        <v>31</v>
      </c>
      <c r="D49" s="688">
        <v>26</v>
      </c>
      <c r="E49" s="689">
        <v>249.2</v>
      </c>
      <c r="F49" s="689">
        <v>104.8</v>
      </c>
      <c r="G49" s="689">
        <v>33.700000000000003</v>
      </c>
      <c r="H49" s="689"/>
      <c r="I49" s="689">
        <v>71.099999999999994</v>
      </c>
      <c r="J49" s="689">
        <f>E49-F49</f>
        <v>144.39999999999998</v>
      </c>
      <c r="K49" s="686">
        <v>2</v>
      </c>
      <c r="L49" s="376">
        <v>3</v>
      </c>
      <c r="M49" s="185">
        <v>36000000</v>
      </c>
      <c r="N49" s="687">
        <f>+M49+M50</f>
        <v>66000000</v>
      </c>
      <c r="O49" s="684"/>
    </row>
    <row r="50" spans="1:18" s="108" customFormat="1" ht="20.25" customHeight="1">
      <c r="A50" s="517"/>
      <c r="B50" s="609"/>
      <c r="C50" s="688"/>
      <c r="D50" s="688"/>
      <c r="E50" s="689"/>
      <c r="F50" s="689"/>
      <c r="G50" s="689"/>
      <c r="H50" s="689"/>
      <c r="I50" s="689"/>
      <c r="J50" s="689"/>
      <c r="K50" s="686"/>
      <c r="L50" s="376">
        <v>2</v>
      </c>
      <c r="M50" s="185">
        <f>2500000*12</f>
        <v>30000000</v>
      </c>
      <c r="N50" s="687"/>
      <c r="O50" s="685"/>
    </row>
    <row r="51" spans="1:18" s="135" customFormat="1" ht="25.5" customHeight="1">
      <c r="A51" s="610" t="s">
        <v>239</v>
      </c>
      <c r="B51" s="610"/>
      <c r="C51" s="92"/>
      <c r="D51" s="92"/>
      <c r="E51" s="92"/>
      <c r="F51" s="117">
        <f>SUM(F11:F50)</f>
        <v>3700.1000000000004</v>
      </c>
      <c r="G51" s="117">
        <f>SUM(G11:G49)</f>
        <v>1743.3999999999999</v>
      </c>
      <c r="H51" s="432">
        <f>SUM(H11:H49)</f>
        <v>317.10000000000002</v>
      </c>
      <c r="I51" s="173">
        <f>SUM(I11:I49)</f>
        <v>1639.6000000000004</v>
      </c>
      <c r="J51" s="117">
        <f>SUM(J11:J49)</f>
        <v>6595.9999999999991</v>
      </c>
      <c r="K51" s="188">
        <f>SUM(K11:K49)</f>
        <v>39</v>
      </c>
      <c r="L51" s="188">
        <f>SUM(L11:L50)</f>
        <v>157</v>
      </c>
      <c r="M51" s="188">
        <f>SUM(M11:M50)</f>
        <v>1404000000</v>
      </c>
      <c r="N51" s="188">
        <f>SUM(N11:N49)</f>
        <v>1404000000</v>
      </c>
      <c r="O51" s="173"/>
    </row>
    <row r="55" spans="1:18">
      <c r="H55" s="22" t="s">
        <v>200</v>
      </c>
    </row>
    <row r="57" spans="1:18" s="144" customFormat="1">
      <c r="A57" s="22"/>
      <c r="B57" s="112"/>
      <c r="C57" s="22"/>
      <c r="D57" s="21"/>
      <c r="E57" s="22"/>
      <c r="F57" s="22"/>
      <c r="G57" s="22"/>
      <c r="H57" s="22"/>
      <c r="I57" s="22"/>
      <c r="J57" s="22"/>
      <c r="K57" s="22"/>
      <c r="L57" s="22"/>
      <c r="P57" s="14"/>
      <c r="Q57" s="14"/>
      <c r="R57" s="14"/>
    </row>
    <row r="58" spans="1:18" s="144" customFormat="1">
      <c r="A58" s="22"/>
      <c r="B58" s="112"/>
      <c r="C58" s="22"/>
      <c r="D58" s="21"/>
      <c r="E58" s="22"/>
      <c r="F58" s="22"/>
      <c r="G58" s="22"/>
      <c r="H58" s="22"/>
      <c r="I58" s="22"/>
      <c r="J58" s="22"/>
      <c r="K58" s="22"/>
      <c r="L58" s="22"/>
      <c r="P58" s="14"/>
      <c r="Q58" s="14"/>
      <c r="R58" s="14"/>
    </row>
  </sheetData>
  <mergeCells count="126">
    <mergeCell ref="A15:A16"/>
    <mergeCell ref="B15:B16"/>
    <mergeCell ref="C15:C16"/>
    <mergeCell ref="D15:D16"/>
    <mergeCell ref="O15:O16"/>
    <mergeCell ref="O18:O19"/>
    <mergeCell ref="O26:O27"/>
    <mergeCell ref="K26:K27"/>
    <mergeCell ref="N26:N27"/>
    <mergeCell ref="O20:O21"/>
    <mergeCell ref="K18:K19"/>
    <mergeCell ref="N18:N19"/>
    <mergeCell ref="J18:J19"/>
    <mergeCell ref="A18:A19"/>
    <mergeCell ref="B18:B19"/>
    <mergeCell ref="C18:C19"/>
    <mergeCell ref="D18:D19"/>
    <mergeCell ref="E18:E19"/>
    <mergeCell ref="F18:F19"/>
    <mergeCell ref="G18:G19"/>
    <mergeCell ref="H18:H19"/>
    <mergeCell ref="I18:I19"/>
    <mergeCell ref="A1:O1"/>
    <mergeCell ref="A2:O2"/>
    <mergeCell ref="A3:O3"/>
    <mergeCell ref="A4:O4"/>
    <mergeCell ref="O13:O14"/>
    <mergeCell ref="M6:M9"/>
    <mergeCell ref="K6:K9"/>
    <mergeCell ref="N6:N9"/>
    <mergeCell ref="A13:A14"/>
    <mergeCell ref="B13:B14"/>
    <mergeCell ref="C13:C14"/>
    <mergeCell ref="D13:D14"/>
    <mergeCell ref="E13:E14"/>
    <mergeCell ref="F13:F14"/>
    <mergeCell ref="G13:G14"/>
    <mergeCell ref="H13:H14"/>
    <mergeCell ref="O6:O9"/>
    <mergeCell ref="L6:L9"/>
    <mergeCell ref="N13:N14"/>
    <mergeCell ref="K13:K14"/>
    <mergeCell ref="A6:A9"/>
    <mergeCell ref="B6:B9"/>
    <mergeCell ref="D6:D9"/>
    <mergeCell ref="C6:C9"/>
    <mergeCell ref="E6:E9"/>
    <mergeCell ref="F6:J6"/>
    <mergeCell ref="A51:B51"/>
    <mergeCell ref="I8:I9"/>
    <mergeCell ref="F7:F9"/>
    <mergeCell ref="G7:I7"/>
    <mergeCell ref="J7:J9"/>
    <mergeCell ref="G8:G9"/>
    <mergeCell ref="H8:H9"/>
    <mergeCell ref="A20:A21"/>
    <mergeCell ref="B20:B21"/>
    <mergeCell ref="C20:C21"/>
    <mergeCell ref="I13:I14"/>
    <mergeCell ref="J13:J14"/>
    <mergeCell ref="A26:A27"/>
    <mergeCell ref="B26:B27"/>
    <mergeCell ref="C26:C27"/>
    <mergeCell ref="D26:D27"/>
    <mergeCell ref="D20:D21"/>
    <mergeCell ref="E20:E21"/>
    <mergeCell ref="F20:F21"/>
    <mergeCell ref="G20:G21"/>
    <mergeCell ref="H20:H21"/>
    <mergeCell ref="E26:E27"/>
    <mergeCell ref="F26:F27"/>
    <mergeCell ref="G26:G27"/>
    <mergeCell ref="A43:A44"/>
    <mergeCell ref="B43:B44"/>
    <mergeCell ref="C43:C44"/>
    <mergeCell ref="D43:D44"/>
    <mergeCell ref="E43:E44"/>
    <mergeCell ref="F43:F44"/>
    <mergeCell ref="G43:G44"/>
    <mergeCell ref="H43:H44"/>
    <mergeCell ref="I43:I44"/>
    <mergeCell ref="C49:C50"/>
    <mergeCell ref="D49:D50"/>
    <mergeCell ref="E49:E50"/>
    <mergeCell ref="J43:J44"/>
    <mergeCell ref="K43:K44"/>
    <mergeCell ref="N43:N44"/>
    <mergeCell ref="F15:F16"/>
    <mergeCell ref="G15:G16"/>
    <mergeCell ref="H15:H16"/>
    <mergeCell ref="I15:I16"/>
    <mergeCell ref="J15:J16"/>
    <mergeCell ref="K15:K16"/>
    <mergeCell ref="N15:N16"/>
    <mergeCell ref="H26:H27"/>
    <mergeCell ref="I26:I27"/>
    <mergeCell ref="J26:J27"/>
    <mergeCell ref="E15:E16"/>
    <mergeCell ref="N20:N21"/>
    <mergeCell ref="I20:I21"/>
    <mergeCell ref="J20:J21"/>
    <mergeCell ref="K20:K21"/>
    <mergeCell ref="O43:O44"/>
    <mergeCell ref="O46:O47"/>
    <mergeCell ref="O49:O50"/>
    <mergeCell ref="K49:K50"/>
    <mergeCell ref="N49:N50"/>
    <mergeCell ref="A46:A47"/>
    <mergeCell ref="B46:B47"/>
    <mergeCell ref="C46:C47"/>
    <mergeCell ref="D46:D47"/>
    <mergeCell ref="E46:E47"/>
    <mergeCell ref="F46:F47"/>
    <mergeCell ref="G46:G47"/>
    <mergeCell ref="H46:H47"/>
    <mergeCell ref="I46:I47"/>
    <mergeCell ref="J46:J47"/>
    <mergeCell ref="K46:K47"/>
    <mergeCell ref="N46:N47"/>
    <mergeCell ref="F49:F50"/>
    <mergeCell ref="G49:G50"/>
    <mergeCell ref="H49:H50"/>
    <mergeCell ref="I49:I50"/>
    <mergeCell ref="J49:J50"/>
    <mergeCell ref="A49:A50"/>
    <mergeCell ref="B49:B50"/>
  </mergeCells>
  <printOptions horizontalCentered="1"/>
  <pageMargins left="0.118110236220472" right="0.118110236220472" top="0.46" bottom="0.38" header="0.31496062992126" footer="0.28000000000000003"/>
  <pageSetup paperSize="9" scale="85" orientation="landscape" r:id="rId1"/>
</worksheet>
</file>

<file path=xl/worksheets/sheet22.xml><?xml version="1.0" encoding="utf-8"?>
<worksheet xmlns="http://schemas.openxmlformats.org/spreadsheetml/2006/main" xmlns:r="http://schemas.openxmlformats.org/officeDocument/2006/relationships">
  <dimension ref="A1:O119"/>
  <sheetViews>
    <sheetView view="pageBreakPreview" topLeftCell="J1" zoomScaleNormal="100" zoomScaleSheetLayoutView="100" workbookViewId="0">
      <selection activeCell="O11" sqref="O11"/>
    </sheetView>
  </sheetViews>
  <sheetFormatPr defaultColWidth="10" defaultRowHeight="15.6"/>
  <cols>
    <col min="1" max="1" width="5.5546875" style="413" customWidth="1"/>
    <col min="2" max="2" width="42.6640625" style="414" customWidth="1"/>
    <col min="3" max="3" width="8.109375" style="425" customWidth="1"/>
    <col min="4" max="4" width="9.33203125" style="413" customWidth="1"/>
    <col min="5" max="5" width="10.6640625" style="413" customWidth="1"/>
    <col min="6" max="6" width="10.109375" style="413" bestFit="1" customWidth="1"/>
    <col min="7" max="7" width="9" style="413" bestFit="1" customWidth="1"/>
    <col min="8" max="8" width="8.88671875" style="413" customWidth="1"/>
    <col min="9" max="9" width="10.109375" style="413" bestFit="1" customWidth="1"/>
    <col min="10" max="10" width="12.44140625" style="413" customWidth="1"/>
    <col min="11" max="11" width="19" style="412" customWidth="1"/>
    <col min="12" max="12" width="25.5546875" style="412" customWidth="1"/>
    <col min="13" max="16384" width="10" style="415"/>
  </cols>
  <sheetData>
    <row r="1" spans="1:12" ht="18">
      <c r="A1" s="707" t="s">
        <v>337</v>
      </c>
      <c r="B1" s="707"/>
      <c r="C1" s="707"/>
      <c r="D1" s="707"/>
      <c r="E1" s="707"/>
      <c r="F1" s="707"/>
      <c r="G1" s="707"/>
      <c r="H1" s="707"/>
      <c r="I1" s="707"/>
      <c r="J1" s="707"/>
      <c r="K1" s="707"/>
      <c r="L1" s="707"/>
    </row>
    <row r="2" spans="1:12" s="418" customFormat="1" ht="15.75" customHeight="1">
      <c r="A2" s="661" t="s">
        <v>343</v>
      </c>
      <c r="B2" s="661"/>
      <c r="C2" s="661"/>
      <c r="D2" s="661"/>
      <c r="E2" s="661"/>
      <c r="F2" s="661"/>
      <c r="G2" s="661"/>
      <c r="H2" s="661"/>
      <c r="I2" s="661"/>
      <c r="J2" s="661"/>
      <c r="K2" s="661"/>
      <c r="L2" s="661"/>
    </row>
    <row r="3" spans="1:12" s="418" customFormat="1" ht="15.75" customHeight="1">
      <c r="A3" s="661" t="s">
        <v>342</v>
      </c>
      <c r="B3" s="661"/>
      <c r="C3" s="661"/>
      <c r="D3" s="661"/>
      <c r="E3" s="661"/>
      <c r="F3" s="661"/>
      <c r="G3" s="661"/>
      <c r="H3" s="661"/>
      <c r="I3" s="661"/>
      <c r="J3" s="661"/>
      <c r="K3" s="661"/>
      <c r="L3" s="661"/>
    </row>
    <row r="4" spans="1:12" s="418" customFormat="1" ht="15.75" customHeight="1">
      <c r="A4" s="708" t="s">
        <v>340</v>
      </c>
      <c r="B4" s="661"/>
      <c r="C4" s="661"/>
      <c r="D4" s="661"/>
      <c r="E4" s="661"/>
      <c r="F4" s="661"/>
      <c r="G4" s="661"/>
      <c r="H4" s="661"/>
      <c r="I4" s="661"/>
      <c r="J4" s="661"/>
      <c r="K4" s="661"/>
      <c r="L4" s="661"/>
    </row>
    <row r="5" spans="1:12" ht="16.2">
      <c r="A5" s="417"/>
      <c r="B5" s="417"/>
      <c r="C5" s="417"/>
      <c r="D5" s="417"/>
      <c r="E5" s="417"/>
      <c r="F5" s="417"/>
      <c r="G5" s="417"/>
      <c r="H5" s="417"/>
      <c r="I5" s="417"/>
      <c r="J5" s="417"/>
      <c r="K5" s="417"/>
      <c r="L5" s="417"/>
    </row>
    <row r="6" spans="1:12" ht="21" customHeight="1">
      <c r="A6" s="668" t="s">
        <v>4</v>
      </c>
      <c r="B6" s="668" t="s">
        <v>3</v>
      </c>
      <c r="C6" s="668" t="s">
        <v>2</v>
      </c>
      <c r="D6" s="668" t="s">
        <v>1</v>
      </c>
      <c r="E6" s="668" t="s">
        <v>0</v>
      </c>
      <c r="F6" s="670" t="s">
        <v>27</v>
      </c>
      <c r="G6" s="670"/>
      <c r="H6" s="670"/>
      <c r="I6" s="670"/>
      <c r="J6" s="670"/>
      <c r="K6" s="672" t="s">
        <v>356</v>
      </c>
      <c r="L6" s="673" t="s">
        <v>187</v>
      </c>
    </row>
    <row r="7" spans="1:12">
      <c r="A7" s="668"/>
      <c r="B7" s="668"/>
      <c r="C7" s="668"/>
      <c r="D7" s="668"/>
      <c r="E7" s="668"/>
      <c r="F7" s="668" t="s">
        <v>32</v>
      </c>
      <c r="G7" s="668" t="s">
        <v>28</v>
      </c>
      <c r="H7" s="668"/>
      <c r="I7" s="668"/>
      <c r="J7" s="668" t="s">
        <v>30</v>
      </c>
      <c r="K7" s="672"/>
      <c r="L7" s="673"/>
    </row>
    <row r="8" spans="1:12" ht="15.75" customHeight="1">
      <c r="A8" s="668"/>
      <c r="B8" s="668"/>
      <c r="C8" s="668"/>
      <c r="D8" s="668"/>
      <c r="E8" s="668"/>
      <c r="F8" s="668"/>
      <c r="G8" s="668" t="s">
        <v>13</v>
      </c>
      <c r="H8" s="668" t="s">
        <v>20</v>
      </c>
      <c r="I8" s="668" t="s">
        <v>284</v>
      </c>
      <c r="J8" s="668"/>
      <c r="K8" s="672"/>
      <c r="L8" s="673"/>
    </row>
    <row r="9" spans="1:12" s="419" customFormat="1" ht="46.8" customHeight="1">
      <c r="A9" s="668"/>
      <c r="B9" s="668"/>
      <c r="C9" s="668"/>
      <c r="D9" s="668"/>
      <c r="E9" s="668"/>
      <c r="F9" s="668"/>
      <c r="G9" s="668"/>
      <c r="H9" s="668"/>
      <c r="I9" s="668"/>
      <c r="J9" s="668"/>
      <c r="K9" s="672"/>
      <c r="L9" s="673"/>
    </row>
    <row r="10" spans="1:12" s="395" customFormat="1">
      <c r="A10" s="410" t="s">
        <v>59</v>
      </c>
      <c r="B10" s="396" t="s">
        <v>60</v>
      </c>
      <c r="C10" s="396"/>
      <c r="D10" s="396"/>
      <c r="E10" s="396"/>
      <c r="F10" s="396"/>
      <c r="G10" s="396"/>
      <c r="H10" s="396"/>
      <c r="I10" s="396"/>
      <c r="J10" s="396"/>
      <c r="K10" s="397"/>
      <c r="L10" s="397"/>
    </row>
    <row r="11" spans="1:12" s="395" customFormat="1" ht="24" customHeight="1">
      <c r="A11" s="390">
        <v>1</v>
      </c>
      <c r="B11" s="391" t="s">
        <v>17</v>
      </c>
      <c r="C11" s="390">
        <v>28</v>
      </c>
      <c r="D11" s="390">
        <v>102</v>
      </c>
      <c r="E11" s="386">
        <v>168.8</v>
      </c>
      <c r="F11" s="386">
        <v>119.4</v>
      </c>
      <c r="G11" s="386">
        <v>60.5</v>
      </c>
      <c r="H11" s="386"/>
      <c r="I11" s="386">
        <v>58.9</v>
      </c>
      <c r="J11" s="386">
        <f t="shared" ref="J11:J56" si="0">E11-F11</f>
        <v>49.400000000000006</v>
      </c>
      <c r="K11" s="426">
        <v>45571000</v>
      </c>
      <c r="L11" s="397"/>
    </row>
    <row r="12" spans="1:12" s="395" customFormat="1" ht="24" customHeight="1">
      <c r="A12" s="390">
        <v>2</v>
      </c>
      <c r="B12" s="391" t="s">
        <v>63</v>
      </c>
      <c r="C12" s="390">
        <v>28</v>
      </c>
      <c r="D12" s="390">
        <v>105</v>
      </c>
      <c r="E12" s="386">
        <v>83.5</v>
      </c>
      <c r="F12" s="386">
        <v>83.5</v>
      </c>
      <c r="G12" s="386">
        <v>69</v>
      </c>
      <c r="H12" s="386"/>
      <c r="I12" s="386">
        <v>14.5</v>
      </c>
      <c r="J12" s="386">
        <f t="shared" si="0"/>
        <v>0</v>
      </c>
      <c r="K12" s="426">
        <v>4511000</v>
      </c>
      <c r="L12" s="397"/>
    </row>
    <row r="13" spans="1:12" s="395" customFormat="1" ht="24" customHeight="1">
      <c r="A13" s="390">
        <v>3</v>
      </c>
      <c r="B13" s="391" t="s">
        <v>269</v>
      </c>
      <c r="C13" s="420">
        <v>28</v>
      </c>
      <c r="D13" s="390">
        <v>70</v>
      </c>
      <c r="E13" s="386">
        <v>387.7</v>
      </c>
      <c r="F13" s="386">
        <v>19.100000000000001</v>
      </c>
      <c r="G13" s="386"/>
      <c r="H13" s="386"/>
      <c r="I13" s="386">
        <v>19.100000000000001</v>
      </c>
      <c r="J13" s="386">
        <f t="shared" si="0"/>
        <v>368.59999999999997</v>
      </c>
      <c r="K13" s="402">
        <v>14621000</v>
      </c>
      <c r="L13" s="397"/>
    </row>
    <row r="14" spans="1:12" s="389" customFormat="1" ht="24" customHeight="1">
      <c r="A14" s="390">
        <v>4</v>
      </c>
      <c r="B14" s="391" t="s">
        <v>67</v>
      </c>
      <c r="C14" s="390">
        <v>27</v>
      </c>
      <c r="D14" s="390">
        <v>15</v>
      </c>
      <c r="E14" s="386">
        <v>897.8</v>
      </c>
      <c r="F14" s="386">
        <v>152.19999999999999</v>
      </c>
      <c r="G14" s="386">
        <v>60.1</v>
      </c>
      <c r="H14" s="386"/>
      <c r="I14" s="386">
        <v>92.1</v>
      </c>
      <c r="J14" s="386">
        <f t="shared" si="0"/>
        <v>745.59999999999991</v>
      </c>
      <c r="K14" s="402">
        <v>34942000</v>
      </c>
      <c r="L14" s="426"/>
    </row>
    <row r="15" spans="1:12" ht="24" customHeight="1">
      <c r="A15" s="390">
        <v>5</v>
      </c>
      <c r="B15" s="391" t="s">
        <v>273</v>
      </c>
      <c r="C15" s="420">
        <v>27</v>
      </c>
      <c r="D15" s="390">
        <v>43</v>
      </c>
      <c r="E15" s="386">
        <v>249</v>
      </c>
      <c r="F15" s="386">
        <v>60.2</v>
      </c>
      <c r="G15" s="386">
        <v>9.1999999999999993</v>
      </c>
      <c r="H15" s="386"/>
      <c r="I15" s="386">
        <v>51</v>
      </c>
      <c r="J15" s="386">
        <f t="shared" si="0"/>
        <v>188.8</v>
      </c>
      <c r="K15" s="402">
        <v>59629000</v>
      </c>
      <c r="L15" s="426"/>
    </row>
    <row r="16" spans="1:12" ht="24" customHeight="1">
      <c r="A16" s="390">
        <v>6</v>
      </c>
      <c r="B16" s="391" t="s">
        <v>179</v>
      </c>
      <c r="C16" s="420">
        <v>27</v>
      </c>
      <c r="D16" s="390">
        <v>42</v>
      </c>
      <c r="E16" s="386">
        <v>296.89999999999998</v>
      </c>
      <c r="F16" s="386">
        <v>73.400000000000006</v>
      </c>
      <c r="G16" s="386">
        <v>4.2</v>
      </c>
      <c r="H16" s="386"/>
      <c r="I16" s="386">
        <v>69.2</v>
      </c>
      <c r="J16" s="386">
        <f t="shared" si="0"/>
        <v>223.49999999999997</v>
      </c>
      <c r="K16" s="402">
        <v>55669000</v>
      </c>
      <c r="L16" s="426"/>
    </row>
    <row r="17" spans="1:12" ht="24" customHeight="1">
      <c r="A17" s="664">
        <v>7</v>
      </c>
      <c r="B17" s="665" t="s">
        <v>126</v>
      </c>
      <c r="C17" s="420">
        <v>27</v>
      </c>
      <c r="D17" s="390">
        <v>41</v>
      </c>
      <c r="E17" s="386">
        <v>145</v>
      </c>
      <c r="F17" s="386">
        <v>42.9</v>
      </c>
      <c r="G17" s="386">
        <v>2.9</v>
      </c>
      <c r="H17" s="386"/>
      <c r="I17" s="386">
        <v>40</v>
      </c>
      <c r="J17" s="386">
        <f>E17-F17</f>
        <v>102.1</v>
      </c>
      <c r="K17" s="402">
        <v>64311000</v>
      </c>
      <c r="L17" s="701"/>
    </row>
    <row r="18" spans="1:12" ht="24" customHeight="1">
      <c r="A18" s="664"/>
      <c r="B18" s="665"/>
      <c r="C18" s="420">
        <v>27</v>
      </c>
      <c r="D18" s="390">
        <v>39</v>
      </c>
      <c r="E18" s="386">
        <v>415.1</v>
      </c>
      <c r="F18" s="386">
        <v>65.900000000000006</v>
      </c>
      <c r="G18" s="386">
        <v>4.0999999999999996</v>
      </c>
      <c r="H18" s="386"/>
      <c r="I18" s="386">
        <v>61.8</v>
      </c>
      <c r="J18" s="386">
        <f>E18-F18</f>
        <v>349.20000000000005</v>
      </c>
      <c r="K18" s="402">
        <v>125499000</v>
      </c>
      <c r="L18" s="702"/>
    </row>
    <row r="19" spans="1:12" ht="24" customHeight="1">
      <c r="A19" s="390">
        <v>8</v>
      </c>
      <c r="B19" s="391" t="s">
        <v>124</v>
      </c>
      <c r="C19" s="420">
        <v>27</v>
      </c>
      <c r="D19" s="390">
        <v>40</v>
      </c>
      <c r="E19" s="386">
        <v>756.5</v>
      </c>
      <c r="F19" s="386">
        <v>55.3</v>
      </c>
      <c r="G19" s="386">
        <v>4.0999999999999996</v>
      </c>
      <c r="H19" s="386"/>
      <c r="I19" s="386">
        <v>51.2</v>
      </c>
      <c r="J19" s="386">
        <f t="shared" ref="J19" si="1">E19-F19</f>
        <v>701.2</v>
      </c>
      <c r="K19" s="402">
        <v>66074000</v>
      </c>
      <c r="L19" s="402"/>
    </row>
    <row r="20" spans="1:12" ht="24" customHeight="1">
      <c r="A20" s="390">
        <v>9</v>
      </c>
      <c r="B20" s="391" t="s">
        <v>123</v>
      </c>
      <c r="C20" s="390">
        <v>27</v>
      </c>
      <c r="D20" s="390">
        <v>38</v>
      </c>
      <c r="E20" s="386">
        <v>270.60000000000002</v>
      </c>
      <c r="F20" s="386">
        <v>47.1</v>
      </c>
      <c r="G20" s="386">
        <v>4.0999999999999996</v>
      </c>
      <c r="H20" s="386"/>
      <c r="I20" s="386">
        <v>43</v>
      </c>
      <c r="J20" s="386">
        <f>E20-F20</f>
        <v>223.50000000000003</v>
      </c>
      <c r="K20" s="402">
        <v>85459000</v>
      </c>
      <c r="L20" s="402"/>
    </row>
    <row r="21" spans="1:12" ht="24" customHeight="1">
      <c r="A21" s="390">
        <v>10</v>
      </c>
      <c r="B21" s="391" t="s">
        <v>122</v>
      </c>
      <c r="C21" s="420">
        <v>27</v>
      </c>
      <c r="D21" s="390">
        <v>37</v>
      </c>
      <c r="E21" s="386">
        <v>330.9</v>
      </c>
      <c r="F21" s="386">
        <v>70.099999999999994</v>
      </c>
      <c r="G21" s="386">
        <v>6.3</v>
      </c>
      <c r="H21" s="386"/>
      <c r="I21" s="386">
        <v>63.8</v>
      </c>
      <c r="J21" s="386">
        <f>E21-F21</f>
        <v>260.79999999999995</v>
      </c>
      <c r="K21" s="402">
        <v>169453000</v>
      </c>
      <c r="L21" s="402"/>
    </row>
    <row r="22" spans="1:12" ht="24" customHeight="1">
      <c r="A22" s="390">
        <v>11</v>
      </c>
      <c r="B22" s="391" t="s">
        <v>180</v>
      </c>
      <c r="C22" s="420">
        <v>27</v>
      </c>
      <c r="D22" s="390">
        <v>36</v>
      </c>
      <c r="E22" s="386">
        <v>290.60000000000002</v>
      </c>
      <c r="F22" s="386">
        <v>88.1</v>
      </c>
      <c r="G22" s="386">
        <v>6.6</v>
      </c>
      <c r="H22" s="386"/>
      <c r="I22" s="386">
        <v>81.5</v>
      </c>
      <c r="J22" s="386">
        <f t="shared" si="0"/>
        <v>202.50000000000003</v>
      </c>
      <c r="K22" s="402">
        <v>127104000</v>
      </c>
      <c r="L22" s="426"/>
    </row>
    <row r="23" spans="1:12" ht="24" customHeight="1">
      <c r="A23" s="390">
        <v>12</v>
      </c>
      <c r="B23" s="391" t="s">
        <v>181</v>
      </c>
      <c r="C23" s="420">
        <v>27</v>
      </c>
      <c r="D23" s="390">
        <v>35</v>
      </c>
      <c r="E23" s="386">
        <v>260.8</v>
      </c>
      <c r="F23" s="386">
        <v>79.900000000000006</v>
      </c>
      <c r="G23" s="386">
        <v>5.9</v>
      </c>
      <c r="H23" s="386"/>
      <c r="I23" s="386">
        <v>74</v>
      </c>
      <c r="J23" s="386">
        <f t="shared" si="0"/>
        <v>180.9</v>
      </c>
      <c r="K23" s="402">
        <v>51056000</v>
      </c>
      <c r="L23" s="426"/>
    </row>
    <row r="24" spans="1:12" ht="24" customHeight="1">
      <c r="A24" s="390">
        <v>13</v>
      </c>
      <c r="B24" s="391" t="s">
        <v>182</v>
      </c>
      <c r="C24" s="420">
        <v>27</v>
      </c>
      <c r="D24" s="390">
        <v>34</v>
      </c>
      <c r="E24" s="386">
        <v>269.8</v>
      </c>
      <c r="F24" s="386">
        <v>92.3</v>
      </c>
      <c r="G24" s="386">
        <v>7</v>
      </c>
      <c r="H24" s="386"/>
      <c r="I24" s="386">
        <v>85.3</v>
      </c>
      <c r="J24" s="386">
        <f t="shared" si="0"/>
        <v>177.5</v>
      </c>
      <c r="K24" s="402">
        <v>64630000</v>
      </c>
      <c r="L24" s="426"/>
    </row>
    <row r="25" spans="1:12" s="389" customFormat="1" ht="24" customHeight="1">
      <c r="A25" s="664">
        <v>14</v>
      </c>
      <c r="B25" s="665" t="s">
        <v>121</v>
      </c>
      <c r="C25" s="390">
        <v>27</v>
      </c>
      <c r="D25" s="390">
        <v>33</v>
      </c>
      <c r="E25" s="386">
        <v>316.10000000000002</v>
      </c>
      <c r="F25" s="386">
        <v>117.9</v>
      </c>
      <c r="G25" s="386">
        <v>8.4</v>
      </c>
      <c r="H25" s="386"/>
      <c r="I25" s="386">
        <v>109.5</v>
      </c>
      <c r="J25" s="386">
        <f t="shared" si="0"/>
        <v>198.20000000000002</v>
      </c>
      <c r="K25" s="662">
        <v>282079000</v>
      </c>
      <c r="L25" s="703"/>
    </row>
    <row r="26" spans="1:12" s="389" customFormat="1" ht="24" customHeight="1">
      <c r="A26" s="664"/>
      <c r="B26" s="665"/>
      <c r="C26" s="390">
        <v>27</v>
      </c>
      <c r="D26" s="390">
        <v>32</v>
      </c>
      <c r="E26" s="386">
        <v>315.10000000000002</v>
      </c>
      <c r="F26" s="386">
        <v>118.2</v>
      </c>
      <c r="G26" s="386">
        <v>10.1</v>
      </c>
      <c r="H26" s="386"/>
      <c r="I26" s="386">
        <v>108.1</v>
      </c>
      <c r="J26" s="386">
        <f t="shared" si="0"/>
        <v>196.90000000000003</v>
      </c>
      <c r="K26" s="662"/>
      <c r="L26" s="704"/>
    </row>
    <row r="27" spans="1:12" s="389" customFormat="1" ht="24" customHeight="1">
      <c r="A27" s="664"/>
      <c r="B27" s="665"/>
      <c r="C27" s="390">
        <v>27</v>
      </c>
      <c r="D27" s="390">
        <v>31</v>
      </c>
      <c r="E27" s="386">
        <v>311.39999999999998</v>
      </c>
      <c r="F27" s="386">
        <v>123.2</v>
      </c>
      <c r="G27" s="386">
        <v>11.1</v>
      </c>
      <c r="H27" s="386"/>
      <c r="I27" s="386">
        <v>112.1</v>
      </c>
      <c r="J27" s="386">
        <f t="shared" si="0"/>
        <v>188.2</v>
      </c>
      <c r="K27" s="662"/>
      <c r="L27" s="705"/>
    </row>
    <row r="28" spans="1:12" ht="24" customHeight="1">
      <c r="A28" s="390">
        <v>15</v>
      </c>
      <c r="B28" s="391" t="s">
        <v>120</v>
      </c>
      <c r="C28" s="420">
        <v>27</v>
      </c>
      <c r="D28" s="390">
        <v>30</v>
      </c>
      <c r="E28" s="386">
        <v>252.3</v>
      </c>
      <c r="F28" s="386">
        <v>92.5</v>
      </c>
      <c r="G28" s="386">
        <v>20</v>
      </c>
      <c r="H28" s="386"/>
      <c r="I28" s="386">
        <v>72.5</v>
      </c>
      <c r="J28" s="386">
        <f t="shared" si="0"/>
        <v>159.80000000000001</v>
      </c>
      <c r="K28" s="402">
        <v>155987000</v>
      </c>
      <c r="L28" s="426"/>
    </row>
    <row r="29" spans="1:12" ht="24" customHeight="1">
      <c r="A29" s="390">
        <v>16</v>
      </c>
      <c r="B29" s="391" t="s">
        <v>71</v>
      </c>
      <c r="C29" s="420">
        <v>27</v>
      </c>
      <c r="D29" s="390">
        <v>29</v>
      </c>
      <c r="E29" s="386">
        <v>196.5</v>
      </c>
      <c r="F29" s="386">
        <v>77.099999999999994</v>
      </c>
      <c r="G29" s="386">
        <v>9</v>
      </c>
      <c r="H29" s="386"/>
      <c r="I29" s="386">
        <v>68.099999999999994</v>
      </c>
      <c r="J29" s="386">
        <f t="shared" si="0"/>
        <v>119.4</v>
      </c>
      <c r="K29" s="402">
        <v>195114000</v>
      </c>
      <c r="L29" s="426"/>
    </row>
    <row r="30" spans="1:12" s="389" customFormat="1" ht="24" customHeight="1">
      <c r="A30" s="390">
        <v>17</v>
      </c>
      <c r="B30" s="391" t="s">
        <v>72</v>
      </c>
      <c r="C30" s="390">
        <v>27</v>
      </c>
      <c r="D30" s="390">
        <v>28</v>
      </c>
      <c r="E30" s="386">
        <v>189.9</v>
      </c>
      <c r="F30" s="386">
        <v>74.5</v>
      </c>
      <c r="G30" s="386"/>
      <c r="H30" s="386">
        <v>6.3</v>
      </c>
      <c r="I30" s="386">
        <v>68.2</v>
      </c>
      <c r="J30" s="386">
        <f t="shared" si="0"/>
        <v>115.4</v>
      </c>
      <c r="K30" s="402">
        <v>11283000</v>
      </c>
      <c r="L30" s="426"/>
    </row>
    <row r="31" spans="1:12" ht="24" customHeight="1">
      <c r="A31" s="390">
        <v>18</v>
      </c>
      <c r="B31" s="391" t="s">
        <v>129</v>
      </c>
      <c r="C31" s="420">
        <v>27</v>
      </c>
      <c r="D31" s="390">
        <v>27</v>
      </c>
      <c r="E31" s="386">
        <v>191.4</v>
      </c>
      <c r="F31" s="386">
        <v>77.7</v>
      </c>
      <c r="G31" s="386">
        <v>6.3</v>
      </c>
      <c r="H31" s="386"/>
      <c r="I31" s="386">
        <v>71.400000000000006</v>
      </c>
      <c r="J31" s="386">
        <f t="shared" si="0"/>
        <v>113.7</v>
      </c>
      <c r="K31" s="402">
        <v>185587000</v>
      </c>
      <c r="L31" s="426"/>
    </row>
    <row r="32" spans="1:12" ht="24" customHeight="1">
      <c r="A32" s="390">
        <v>19</v>
      </c>
      <c r="B32" s="407" t="s">
        <v>54</v>
      </c>
      <c r="C32" s="403">
        <v>27</v>
      </c>
      <c r="D32" s="403">
        <v>49</v>
      </c>
      <c r="E32" s="404">
        <v>189.8</v>
      </c>
      <c r="F32" s="404">
        <v>77.400000000000006</v>
      </c>
      <c r="G32" s="404">
        <v>6.3</v>
      </c>
      <c r="H32" s="404"/>
      <c r="I32" s="404">
        <v>71.099999999999994</v>
      </c>
      <c r="J32" s="404">
        <f t="shared" si="0"/>
        <v>112.4</v>
      </c>
      <c r="K32" s="426">
        <v>116626000</v>
      </c>
      <c r="L32" s="426"/>
    </row>
    <row r="33" spans="1:12" ht="24" customHeight="1">
      <c r="A33" s="390">
        <v>20</v>
      </c>
      <c r="B33" s="407" t="s">
        <v>130</v>
      </c>
      <c r="C33" s="420">
        <v>27</v>
      </c>
      <c r="D33" s="390">
        <v>50</v>
      </c>
      <c r="E33" s="386">
        <v>187.5</v>
      </c>
      <c r="F33" s="386">
        <v>79.099999999999994</v>
      </c>
      <c r="G33" s="386">
        <v>6.3</v>
      </c>
      <c r="H33" s="386"/>
      <c r="I33" s="386">
        <v>72.8</v>
      </c>
      <c r="J33" s="386">
        <f t="shared" si="0"/>
        <v>108.4</v>
      </c>
      <c r="K33" s="402">
        <v>117268000</v>
      </c>
      <c r="L33" s="426"/>
    </row>
    <row r="34" spans="1:12" s="389" customFormat="1" ht="24" customHeight="1">
      <c r="A34" s="390">
        <v>21</v>
      </c>
      <c r="B34" s="391" t="s">
        <v>73</v>
      </c>
      <c r="C34" s="390">
        <v>27</v>
      </c>
      <c r="D34" s="390">
        <v>51</v>
      </c>
      <c r="E34" s="386">
        <v>186.8</v>
      </c>
      <c r="F34" s="386">
        <v>80.2</v>
      </c>
      <c r="G34" s="386">
        <v>6.3</v>
      </c>
      <c r="H34" s="386"/>
      <c r="I34" s="386">
        <v>73.900000000000006</v>
      </c>
      <c r="J34" s="386">
        <f t="shared" si="0"/>
        <v>106.60000000000001</v>
      </c>
      <c r="K34" s="402">
        <v>174128000</v>
      </c>
      <c r="L34" s="426"/>
    </row>
    <row r="35" spans="1:12" ht="24" customHeight="1">
      <c r="A35" s="664">
        <v>22</v>
      </c>
      <c r="B35" s="665" t="s">
        <v>75</v>
      </c>
      <c r="C35" s="420">
        <v>27</v>
      </c>
      <c r="D35" s="390">
        <v>52</v>
      </c>
      <c r="E35" s="386">
        <v>571.29999999999995</v>
      </c>
      <c r="F35" s="386">
        <v>196.7</v>
      </c>
      <c r="G35" s="386"/>
      <c r="H35" s="386"/>
      <c r="I35" s="386">
        <v>196.7</v>
      </c>
      <c r="J35" s="386">
        <f t="shared" si="0"/>
        <v>374.59999999999997</v>
      </c>
      <c r="K35" s="662">
        <v>161782000</v>
      </c>
      <c r="L35" s="703"/>
    </row>
    <row r="36" spans="1:12" ht="24" customHeight="1">
      <c r="A36" s="664"/>
      <c r="B36" s="665"/>
      <c r="C36" s="420">
        <v>27</v>
      </c>
      <c r="D36" s="390">
        <v>53</v>
      </c>
      <c r="E36" s="386">
        <v>368.6</v>
      </c>
      <c r="F36" s="386">
        <v>84</v>
      </c>
      <c r="G36" s="386"/>
      <c r="H36" s="386"/>
      <c r="I36" s="386">
        <v>84</v>
      </c>
      <c r="J36" s="386">
        <f t="shared" si="0"/>
        <v>284.60000000000002</v>
      </c>
      <c r="K36" s="662"/>
      <c r="L36" s="705"/>
    </row>
    <row r="37" spans="1:12" ht="24" customHeight="1">
      <c r="A37" s="664"/>
      <c r="B37" s="665"/>
      <c r="C37" s="420">
        <v>27</v>
      </c>
      <c r="D37" s="390">
        <v>55</v>
      </c>
      <c r="E37" s="386">
        <v>353.5</v>
      </c>
      <c r="F37" s="386">
        <v>85.4</v>
      </c>
      <c r="G37" s="386">
        <v>1.3</v>
      </c>
      <c r="H37" s="386"/>
      <c r="I37" s="386">
        <v>84.1</v>
      </c>
      <c r="J37" s="386">
        <f t="shared" si="0"/>
        <v>268.10000000000002</v>
      </c>
      <c r="K37" s="662">
        <v>93307000</v>
      </c>
      <c r="L37" s="703"/>
    </row>
    <row r="38" spans="1:12" ht="24" customHeight="1">
      <c r="A38" s="664"/>
      <c r="B38" s="665"/>
      <c r="C38" s="420">
        <v>27</v>
      </c>
      <c r="D38" s="390">
        <v>56</v>
      </c>
      <c r="E38" s="386">
        <v>379.2</v>
      </c>
      <c r="F38" s="386">
        <v>92.5</v>
      </c>
      <c r="G38" s="386">
        <v>0.9</v>
      </c>
      <c r="H38" s="386"/>
      <c r="I38" s="386">
        <v>91.6</v>
      </c>
      <c r="J38" s="386">
        <f t="shared" si="0"/>
        <v>286.7</v>
      </c>
      <c r="K38" s="662"/>
      <c r="L38" s="705"/>
    </row>
    <row r="39" spans="1:12" ht="24" customHeight="1">
      <c r="A39" s="390">
        <v>23</v>
      </c>
      <c r="B39" s="391" t="s">
        <v>77</v>
      </c>
      <c r="C39" s="390">
        <v>27</v>
      </c>
      <c r="D39" s="390">
        <v>57</v>
      </c>
      <c r="E39" s="386">
        <v>307.10000000000002</v>
      </c>
      <c r="F39" s="386">
        <v>74.3</v>
      </c>
      <c r="G39" s="386">
        <v>7.3</v>
      </c>
      <c r="H39" s="386"/>
      <c r="I39" s="386">
        <v>67</v>
      </c>
      <c r="J39" s="386">
        <f t="shared" si="0"/>
        <v>232.8</v>
      </c>
      <c r="K39" s="402">
        <v>35167000</v>
      </c>
      <c r="L39" s="426"/>
    </row>
    <row r="40" spans="1:12" s="389" customFormat="1" ht="24" customHeight="1">
      <c r="A40" s="390">
        <v>24</v>
      </c>
      <c r="B40" s="391" t="s">
        <v>81</v>
      </c>
      <c r="C40" s="390">
        <v>27</v>
      </c>
      <c r="D40" s="390">
        <v>63</v>
      </c>
      <c r="E40" s="386">
        <v>287.5</v>
      </c>
      <c r="F40" s="386">
        <v>111.7</v>
      </c>
      <c r="G40" s="386">
        <v>54.7</v>
      </c>
      <c r="H40" s="386"/>
      <c r="I40" s="386">
        <v>57</v>
      </c>
      <c r="J40" s="386">
        <f t="shared" si="0"/>
        <v>175.8</v>
      </c>
      <c r="K40" s="402">
        <v>117611000</v>
      </c>
      <c r="L40" s="426"/>
    </row>
    <row r="41" spans="1:12" s="389" customFormat="1" ht="24" customHeight="1">
      <c r="A41" s="390">
        <v>25</v>
      </c>
      <c r="B41" s="391" t="s">
        <v>82</v>
      </c>
      <c r="C41" s="390">
        <v>27</v>
      </c>
      <c r="D41" s="390">
        <v>24</v>
      </c>
      <c r="E41" s="386">
        <v>296.39999999999998</v>
      </c>
      <c r="F41" s="386">
        <v>168.8</v>
      </c>
      <c r="G41" s="386">
        <v>80</v>
      </c>
      <c r="H41" s="386">
        <v>24</v>
      </c>
      <c r="I41" s="386">
        <v>64.8</v>
      </c>
      <c r="J41" s="386">
        <f>E41-F41</f>
        <v>127.59999999999997</v>
      </c>
      <c r="K41" s="402">
        <v>3688000</v>
      </c>
      <c r="L41" s="426"/>
    </row>
    <row r="42" spans="1:12" ht="24" customHeight="1">
      <c r="A42" s="664">
        <v>26</v>
      </c>
      <c r="B42" s="665" t="s">
        <v>88</v>
      </c>
      <c r="C42" s="420">
        <v>27</v>
      </c>
      <c r="D42" s="390">
        <v>69</v>
      </c>
      <c r="E42" s="386">
        <v>393.1</v>
      </c>
      <c r="F42" s="386">
        <v>393.1</v>
      </c>
      <c r="G42" s="386">
        <v>200</v>
      </c>
      <c r="H42" s="386"/>
      <c r="I42" s="386">
        <v>193.1</v>
      </c>
      <c r="J42" s="386">
        <f t="shared" si="0"/>
        <v>0</v>
      </c>
      <c r="K42" s="662">
        <v>57542000</v>
      </c>
      <c r="L42" s="703"/>
    </row>
    <row r="43" spans="1:12" ht="24" customHeight="1">
      <c r="A43" s="664"/>
      <c r="B43" s="665"/>
      <c r="C43" s="420">
        <v>26</v>
      </c>
      <c r="D43" s="390">
        <v>22</v>
      </c>
      <c r="E43" s="386">
        <v>176</v>
      </c>
      <c r="F43" s="386">
        <v>99.3</v>
      </c>
      <c r="G43" s="386">
        <v>40</v>
      </c>
      <c r="H43" s="386"/>
      <c r="I43" s="386">
        <v>59.3</v>
      </c>
      <c r="J43" s="386">
        <f t="shared" si="0"/>
        <v>76.7</v>
      </c>
      <c r="K43" s="662"/>
      <c r="L43" s="705"/>
    </row>
    <row r="44" spans="1:12" ht="24" customHeight="1">
      <c r="A44" s="664">
        <v>27</v>
      </c>
      <c r="B44" s="665" t="s">
        <v>132</v>
      </c>
      <c r="C44" s="390">
        <v>27</v>
      </c>
      <c r="D44" s="390">
        <v>265</v>
      </c>
      <c r="E44" s="386">
        <v>438.4</v>
      </c>
      <c r="F44" s="386">
        <v>432.9</v>
      </c>
      <c r="G44" s="386">
        <v>200</v>
      </c>
      <c r="H44" s="386"/>
      <c r="I44" s="386">
        <v>41.9</v>
      </c>
      <c r="J44" s="386">
        <f t="shared" si="0"/>
        <v>5.5</v>
      </c>
      <c r="K44" s="402">
        <v>22331000</v>
      </c>
      <c r="L44" s="426"/>
    </row>
    <row r="45" spans="1:12" ht="24" customHeight="1">
      <c r="A45" s="664"/>
      <c r="B45" s="665"/>
      <c r="C45" s="390">
        <v>27</v>
      </c>
      <c r="D45" s="390">
        <v>266</v>
      </c>
      <c r="E45" s="386">
        <v>848.1</v>
      </c>
      <c r="F45" s="386">
        <v>693.1</v>
      </c>
      <c r="G45" s="386">
        <v>120</v>
      </c>
      <c r="H45" s="386">
        <v>100</v>
      </c>
      <c r="I45" s="386"/>
      <c r="J45" s="386">
        <f t="shared" si="0"/>
        <v>155</v>
      </c>
      <c r="K45" s="402">
        <v>432529000</v>
      </c>
      <c r="L45" s="426"/>
    </row>
    <row r="46" spans="1:12" ht="24" customHeight="1">
      <c r="A46" s="664">
        <v>28</v>
      </c>
      <c r="B46" s="665" t="s">
        <v>183</v>
      </c>
      <c r="C46" s="420">
        <v>27</v>
      </c>
      <c r="D46" s="390">
        <v>263</v>
      </c>
      <c r="E46" s="386">
        <v>161</v>
      </c>
      <c r="F46" s="386">
        <v>121.9</v>
      </c>
      <c r="G46" s="386">
        <v>100</v>
      </c>
      <c r="H46" s="386">
        <v>21.9</v>
      </c>
      <c r="I46" s="386"/>
      <c r="J46" s="386">
        <f t="shared" si="0"/>
        <v>39.099999999999994</v>
      </c>
      <c r="K46" s="402"/>
      <c r="L46" s="426"/>
    </row>
    <row r="47" spans="1:12" ht="24" customHeight="1">
      <c r="A47" s="664"/>
      <c r="B47" s="665"/>
      <c r="C47" s="420">
        <v>27</v>
      </c>
      <c r="D47" s="390">
        <v>267</v>
      </c>
      <c r="E47" s="386">
        <v>413.2</v>
      </c>
      <c r="F47" s="386">
        <v>302.7</v>
      </c>
      <c r="G47" s="386">
        <v>120</v>
      </c>
      <c r="H47" s="386"/>
      <c r="I47" s="386">
        <v>182.7</v>
      </c>
      <c r="J47" s="386">
        <f t="shared" si="0"/>
        <v>110.5</v>
      </c>
      <c r="K47" s="402">
        <v>83735000</v>
      </c>
      <c r="L47" s="426"/>
    </row>
    <row r="48" spans="1:12" ht="24" customHeight="1">
      <c r="A48" s="664"/>
      <c r="B48" s="665"/>
      <c r="C48" s="420">
        <v>27</v>
      </c>
      <c r="D48" s="390">
        <v>72</v>
      </c>
      <c r="E48" s="386">
        <v>194</v>
      </c>
      <c r="F48" s="386">
        <v>126.8</v>
      </c>
      <c r="G48" s="386">
        <v>100</v>
      </c>
      <c r="H48" s="386">
        <v>26.8</v>
      </c>
      <c r="I48" s="386"/>
      <c r="J48" s="386">
        <f t="shared" si="0"/>
        <v>67.2</v>
      </c>
      <c r="K48" s="402"/>
      <c r="L48" s="426"/>
    </row>
    <row r="49" spans="1:12" ht="24" customHeight="1">
      <c r="A49" s="664"/>
      <c r="B49" s="665"/>
      <c r="C49" s="420">
        <v>27</v>
      </c>
      <c r="D49" s="390">
        <v>73</v>
      </c>
      <c r="E49" s="386">
        <v>262</v>
      </c>
      <c r="F49" s="386">
        <v>216.1</v>
      </c>
      <c r="G49" s="386">
        <v>120</v>
      </c>
      <c r="H49" s="386">
        <v>96.1</v>
      </c>
      <c r="I49" s="386"/>
      <c r="J49" s="386">
        <f t="shared" si="0"/>
        <v>45.900000000000006</v>
      </c>
      <c r="K49" s="402"/>
      <c r="L49" s="426"/>
    </row>
    <row r="50" spans="1:12" ht="24" customHeight="1">
      <c r="A50" s="390">
        <v>29</v>
      </c>
      <c r="B50" s="391" t="s">
        <v>134</v>
      </c>
      <c r="C50" s="420">
        <v>27</v>
      </c>
      <c r="D50" s="390">
        <v>75</v>
      </c>
      <c r="E50" s="386">
        <v>390.9</v>
      </c>
      <c r="F50" s="386">
        <v>371.2</v>
      </c>
      <c r="G50" s="386">
        <v>120</v>
      </c>
      <c r="H50" s="386">
        <v>149</v>
      </c>
      <c r="I50" s="386">
        <v>102.2</v>
      </c>
      <c r="J50" s="386">
        <f t="shared" si="0"/>
        <v>19.699999999999989</v>
      </c>
      <c r="K50" s="402">
        <v>59921000</v>
      </c>
      <c r="L50" s="426"/>
    </row>
    <row r="51" spans="1:12" ht="24" customHeight="1">
      <c r="A51" s="390">
        <v>30</v>
      </c>
      <c r="B51" s="391" t="s">
        <v>29</v>
      </c>
      <c r="C51" s="390">
        <v>71</v>
      </c>
      <c r="D51" s="420">
        <v>27</v>
      </c>
      <c r="E51" s="386">
        <v>267.8</v>
      </c>
      <c r="F51" s="386">
        <v>169.8</v>
      </c>
      <c r="G51" s="386">
        <v>145</v>
      </c>
      <c r="H51" s="386"/>
      <c r="I51" s="386">
        <v>24.8</v>
      </c>
      <c r="J51" s="386">
        <f>E51-F51</f>
        <v>98</v>
      </c>
      <c r="K51" s="402">
        <v>10531000</v>
      </c>
      <c r="L51" s="426"/>
    </row>
    <row r="52" spans="1:12" s="389" customFormat="1" ht="24" customHeight="1">
      <c r="A52" s="390">
        <v>31</v>
      </c>
      <c r="B52" s="391" t="s">
        <v>90</v>
      </c>
      <c r="C52" s="390">
        <v>26</v>
      </c>
      <c r="D52" s="390">
        <v>5</v>
      </c>
      <c r="E52" s="386">
        <v>249.7</v>
      </c>
      <c r="F52" s="386">
        <v>135.9</v>
      </c>
      <c r="G52" s="386">
        <v>110.2</v>
      </c>
      <c r="H52" s="386"/>
      <c r="I52" s="386">
        <v>25.7</v>
      </c>
      <c r="J52" s="386">
        <f t="shared" si="0"/>
        <v>113.79999999999998</v>
      </c>
      <c r="K52" s="402">
        <v>26915000</v>
      </c>
      <c r="L52" s="426"/>
    </row>
    <row r="53" spans="1:12" ht="24" customHeight="1">
      <c r="A53" s="390">
        <v>32</v>
      </c>
      <c r="B53" s="391" t="s">
        <v>11</v>
      </c>
      <c r="C53" s="420">
        <v>26</v>
      </c>
      <c r="D53" s="390">
        <v>6</v>
      </c>
      <c r="E53" s="386">
        <v>176.5</v>
      </c>
      <c r="F53" s="386">
        <v>89.9</v>
      </c>
      <c r="G53" s="386">
        <v>48.2</v>
      </c>
      <c r="H53" s="386"/>
      <c r="I53" s="386">
        <v>41.7</v>
      </c>
      <c r="J53" s="386">
        <f t="shared" si="0"/>
        <v>86.6</v>
      </c>
      <c r="K53" s="402">
        <v>7612000</v>
      </c>
      <c r="L53" s="426"/>
    </row>
    <row r="54" spans="1:12" ht="24" customHeight="1">
      <c r="A54" s="390">
        <v>33</v>
      </c>
      <c r="B54" s="391" t="s">
        <v>91</v>
      </c>
      <c r="C54" s="420">
        <v>26</v>
      </c>
      <c r="D54" s="390">
        <v>101</v>
      </c>
      <c r="E54" s="386">
        <v>135.9</v>
      </c>
      <c r="F54" s="386">
        <v>65.7</v>
      </c>
      <c r="G54" s="386">
        <v>32.5</v>
      </c>
      <c r="H54" s="386"/>
      <c r="I54" s="386">
        <v>33.200000000000003</v>
      </c>
      <c r="J54" s="386">
        <f t="shared" si="0"/>
        <v>70.2</v>
      </c>
      <c r="K54" s="402">
        <v>29744000</v>
      </c>
      <c r="L54" s="426"/>
    </row>
    <row r="55" spans="1:12" s="389" customFormat="1" ht="24" customHeight="1">
      <c r="A55" s="390">
        <v>34</v>
      </c>
      <c r="B55" s="391" t="s">
        <v>92</v>
      </c>
      <c r="C55" s="390">
        <v>26</v>
      </c>
      <c r="D55" s="390">
        <v>25</v>
      </c>
      <c r="E55" s="386">
        <v>120.9</v>
      </c>
      <c r="F55" s="386">
        <v>62</v>
      </c>
      <c r="G55" s="386">
        <v>29.9</v>
      </c>
      <c r="H55" s="386"/>
      <c r="I55" s="386">
        <v>32.1</v>
      </c>
      <c r="J55" s="386">
        <f t="shared" si="0"/>
        <v>58.900000000000006</v>
      </c>
      <c r="K55" s="402">
        <v>5693000</v>
      </c>
      <c r="L55" s="426"/>
    </row>
    <row r="56" spans="1:12" ht="24" customHeight="1">
      <c r="A56" s="390">
        <v>35</v>
      </c>
      <c r="B56" s="407" t="s">
        <v>48</v>
      </c>
      <c r="C56" s="403">
        <v>27</v>
      </c>
      <c r="D56" s="403">
        <v>101</v>
      </c>
      <c r="E56" s="404">
        <v>842.3</v>
      </c>
      <c r="F56" s="403">
        <v>23.3</v>
      </c>
      <c r="G56" s="403">
        <v>9.1</v>
      </c>
      <c r="H56" s="386"/>
      <c r="I56" s="403">
        <v>14.2</v>
      </c>
      <c r="J56" s="404">
        <f t="shared" si="0"/>
        <v>819</v>
      </c>
      <c r="K56" s="402">
        <v>7225000</v>
      </c>
      <c r="L56" s="426"/>
    </row>
    <row r="57" spans="1:12" ht="24" customHeight="1">
      <c r="A57" s="435">
        <v>36</v>
      </c>
      <c r="B57" s="434" t="s">
        <v>289</v>
      </c>
      <c r="C57" s="403">
        <v>26</v>
      </c>
      <c r="D57" s="403">
        <v>21</v>
      </c>
      <c r="E57" s="404">
        <v>363.4</v>
      </c>
      <c r="F57" s="403">
        <v>214.6</v>
      </c>
      <c r="G57" s="403">
        <v>64.7</v>
      </c>
      <c r="H57" s="386">
        <v>13.3</v>
      </c>
      <c r="I57" s="403">
        <v>136.6</v>
      </c>
      <c r="J57" s="404">
        <f>E57-F57</f>
        <v>148.79999999999998</v>
      </c>
      <c r="K57" s="433">
        <v>1344317000</v>
      </c>
      <c r="L57" s="421"/>
    </row>
    <row r="58" spans="1:12" ht="24" customHeight="1">
      <c r="A58" s="435">
        <v>37</v>
      </c>
      <c r="B58" s="434" t="s">
        <v>93</v>
      </c>
      <c r="C58" s="403">
        <v>27</v>
      </c>
      <c r="D58" s="403">
        <v>24</v>
      </c>
      <c r="E58" s="404">
        <v>248.3</v>
      </c>
      <c r="F58" s="403">
        <v>135.5</v>
      </c>
      <c r="G58" s="403">
        <v>36.5</v>
      </c>
      <c r="H58" s="386">
        <v>21</v>
      </c>
      <c r="I58" s="386">
        <v>78</v>
      </c>
      <c r="J58" s="404">
        <f>E58-F58</f>
        <v>112.80000000000001</v>
      </c>
      <c r="K58" s="433">
        <v>92381000</v>
      </c>
      <c r="L58" s="421"/>
    </row>
    <row r="59" spans="1:12" s="419" customFormat="1" ht="24" customHeight="1">
      <c r="A59" s="410" t="s">
        <v>101</v>
      </c>
      <c r="B59" s="398" t="s">
        <v>102</v>
      </c>
      <c r="C59" s="424"/>
      <c r="D59" s="410"/>
      <c r="E59" s="405"/>
      <c r="F59" s="405"/>
      <c r="G59" s="405"/>
      <c r="H59" s="405"/>
      <c r="I59" s="405"/>
      <c r="J59" s="386">
        <f t="shared" ref="J59:J111" si="2">E59-F59</f>
        <v>0</v>
      </c>
      <c r="K59" s="406"/>
      <c r="L59" s="406"/>
    </row>
    <row r="60" spans="1:12" ht="24" customHeight="1">
      <c r="A60" s="390">
        <v>38</v>
      </c>
      <c r="B60" s="407" t="s">
        <v>43</v>
      </c>
      <c r="C60" s="403">
        <v>26</v>
      </c>
      <c r="D60" s="403">
        <v>193</v>
      </c>
      <c r="E60" s="403">
        <v>325.8</v>
      </c>
      <c r="F60" s="403">
        <v>26.2</v>
      </c>
      <c r="G60" s="386"/>
      <c r="H60" s="386"/>
      <c r="I60" s="403">
        <v>26.2</v>
      </c>
      <c r="J60" s="404">
        <f t="shared" si="2"/>
        <v>299.60000000000002</v>
      </c>
      <c r="K60" s="402">
        <v>48527000</v>
      </c>
      <c r="L60" s="402"/>
    </row>
    <row r="61" spans="1:12" ht="24" customHeight="1">
      <c r="A61" s="390">
        <v>39</v>
      </c>
      <c r="B61" s="391" t="s">
        <v>18</v>
      </c>
      <c r="C61" s="420">
        <v>25</v>
      </c>
      <c r="D61" s="390">
        <v>194</v>
      </c>
      <c r="E61" s="386">
        <v>165.2</v>
      </c>
      <c r="F61" s="386">
        <v>29.1</v>
      </c>
      <c r="G61" s="386"/>
      <c r="H61" s="386"/>
      <c r="I61" s="386">
        <v>29.1</v>
      </c>
      <c r="J61" s="386">
        <f t="shared" si="2"/>
        <v>136.1</v>
      </c>
      <c r="K61" s="402">
        <v>74156000</v>
      </c>
      <c r="L61" s="402"/>
    </row>
    <row r="62" spans="1:12" ht="24" customHeight="1">
      <c r="A62" s="390">
        <v>40</v>
      </c>
      <c r="B62" s="407" t="s">
        <v>136</v>
      </c>
      <c r="C62" s="420">
        <v>25</v>
      </c>
      <c r="D62" s="390">
        <v>197</v>
      </c>
      <c r="E62" s="386">
        <v>267.10000000000002</v>
      </c>
      <c r="F62" s="386">
        <v>11.1</v>
      </c>
      <c r="G62" s="386"/>
      <c r="H62" s="386"/>
      <c r="I62" s="386">
        <v>11.1</v>
      </c>
      <c r="J62" s="386">
        <f t="shared" si="2"/>
        <v>256</v>
      </c>
      <c r="K62" s="402">
        <v>13470000</v>
      </c>
      <c r="L62" s="402"/>
    </row>
    <row r="63" spans="1:12" ht="24" customHeight="1">
      <c r="A63" s="390">
        <v>41</v>
      </c>
      <c r="B63" s="407" t="s">
        <v>41</v>
      </c>
      <c r="C63" s="403">
        <v>25</v>
      </c>
      <c r="D63" s="403">
        <v>198</v>
      </c>
      <c r="E63" s="404">
        <v>297.39999999999998</v>
      </c>
      <c r="F63" s="404">
        <v>16</v>
      </c>
      <c r="G63" s="404"/>
      <c r="H63" s="404"/>
      <c r="I63" s="404">
        <v>16</v>
      </c>
      <c r="J63" s="404">
        <f t="shared" si="2"/>
        <v>281.39999999999998</v>
      </c>
      <c r="K63" s="402">
        <v>9566000</v>
      </c>
      <c r="L63" s="402"/>
    </row>
    <row r="64" spans="1:12" ht="24" customHeight="1">
      <c r="A64" s="390">
        <v>42</v>
      </c>
      <c r="B64" s="407" t="s">
        <v>117</v>
      </c>
      <c r="C64" s="403">
        <v>25</v>
      </c>
      <c r="D64" s="403">
        <v>199</v>
      </c>
      <c r="E64" s="404">
        <v>328.7</v>
      </c>
      <c r="F64" s="404">
        <v>11.6</v>
      </c>
      <c r="G64" s="404"/>
      <c r="H64" s="404"/>
      <c r="I64" s="404">
        <v>11.6</v>
      </c>
      <c r="J64" s="404">
        <f t="shared" si="2"/>
        <v>317.09999999999997</v>
      </c>
      <c r="K64" s="402">
        <v>6157000</v>
      </c>
      <c r="L64" s="402"/>
    </row>
    <row r="65" spans="1:12" ht="24" customHeight="1">
      <c r="A65" s="390">
        <v>43</v>
      </c>
      <c r="B65" s="407" t="s">
        <v>137</v>
      </c>
      <c r="C65" s="420">
        <v>26</v>
      </c>
      <c r="D65" s="390">
        <v>78</v>
      </c>
      <c r="E65" s="386">
        <v>251.4</v>
      </c>
      <c r="F65" s="386">
        <v>1.1000000000000001</v>
      </c>
      <c r="G65" s="386"/>
      <c r="H65" s="386"/>
      <c r="I65" s="386">
        <v>1.1000000000000001</v>
      </c>
      <c r="J65" s="386">
        <f t="shared" si="2"/>
        <v>250.3</v>
      </c>
      <c r="K65" s="402">
        <v>2661000</v>
      </c>
      <c r="L65" s="402"/>
    </row>
    <row r="66" spans="1:12" ht="24" customHeight="1">
      <c r="A66" s="390">
        <v>44</v>
      </c>
      <c r="B66" s="391" t="s">
        <v>104</v>
      </c>
      <c r="C66" s="390">
        <v>26</v>
      </c>
      <c r="D66" s="390">
        <v>79</v>
      </c>
      <c r="E66" s="386">
        <v>250.2</v>
      </c>
      <c r="F66" s="386">
        <v>6.2</v>
      </c>
      <c r="G66" s="386"/>
      <c r="H66" s="386"/>
      <c r="I66" s="386">
        <v>6.2</v>
      </c>
      <c r="J66" s="386">
        <f t="shared" si="2"/>
        <v>244</v>
      </c>
      <c r="K66" s="402">
        <v>3065000</v>
      </c>
      <c r="L66" s="402"/>
    </row>
    <row r="67" spans="1:12" ht="24" customHeight="1">
      <c r="A67" s="390">
        <v>45</v>
      </c>
      <c r="B67" s="391" t="s">
        <v>105</v>
      </c>
      <c r="C67" s="420">
        <v>26</v>
      </c>
      <c r="D67" s="390">
        <v>80</v>
      </c>
      <c r="E67" s="386">
        <v>262.7</v>
      </c>
      <c r="F67" s="386">
        <v>14.8</v>
      </c>
      <c r="G67" s="386"/>
      <c r="H67" s="386"/>
      <c r="I67" s="386">
        <v>14.8</v>
      </c>
      <c r="J67" s="386">
        <f t="shared" si="2"/>
        <v>247.89999999999998</v>
      </c>
      <c r="K67" s="402">
        <v>60179000</v>
      </c>
      <c r="L67" s="402"/>
    </row>
    <row r="68" spans="1:12" ht="24" customHeight="1">
      <c r="A68" s="390">
        <v>46</v>
      </c>
      <c r="B68" s="391" t="s">
        <v>138</v>
      </c>
      <c r="C68" s="420">
        <v>26</v>
      </c>
      <c r="D68" s="390">
        <v>81</v>
      </c>
      <c r="E68" s="386">
        <v>260</v>
      </c>
      <c r="F68" s="386">
        <v>18.3</v>
      </c>
      <c r="G68" s="386"/>
      <c r="H68" s="386"/>
      <c r="I68" s="386">
        <v>18.3</v>
      </c>
      <c r="J68" s="386">
        <f t="shared" si="2"/>
        <v>241.7</v>
      </c>
      <c r="K68" s="402">
        <v>34255000</v>
      </c>
      <c r="L68" s="402"/>
    </row>
    <row r="69" spans="1:12" s="389" customFormat="1" ht="24" customHeight="1">
      <c r="A69" s="390">
        <v>47</v>
      </c>
      <c r="B69" s="391" t="s">
        <v>139</v>
      </c>
      <c r="C69" s="390">
        <v>26</v>
      </c>
      <c r="D69" s="390">
        <v>82</v>
      </c>
      <c r="E69" s="386">
        <v>315.5</v>
      </c>
      <c r="F69" s="386">
        <v>30.8</v>
      </c>
      <c r="G69" s="386"/>
      <c r="H69" s="386"/>
      <c r="I69" s="386">
        <v>30.8</v>
      </c>
      <c r="J69" s="386">
        <f t="shared" si="2"/>
        <v>284.7</v>
      </c>
      <c r="K69" s="402">
        <v>42053000</v>
      </c>
      <c r="L69" s="402"/>
    </row>
    <row r="70" spans="1:12" ht="24" customHeight="1">
      <c r="A70" s="664">
        <v>48</v>
      </c>
      <c r="B70" s="663" t="s">
        <v>42</v>
      </c>
      <c r="C70" s="403">
        <v>26</v>
      </c>
      <c r="D70" s="403">
        <v>85</v>
      </c>
      <c r="E70" s="404">
        <v>243.9</v>
      </c>
      <c r="F70" s="404">
        <v>28.8</v>
      </c>
      <c r="G70" s="404"/>
      <c r="H70" s="404"/>
      <c r="I70" s="404">
        <v>28.8</v>
      </c>
      <c r="J70" s="404">
        <f t="shared" si="2"/>
        <v>215.1</v>
      </c>
      <c r="K70" s="662">
        <v>83139000</v>
      </c>
      <c r="L70" s="402"/>
    </row>
    <row r="71" spans="1:12" ht="24" customHeight="1">
      <c r="A71" s="664"/>
      <c r="B71" s="663"/>
      <c r="C71" s="403">
        <v>26</v>
      </c>
      <c r="D71" s="403">
        <v>83</v>
      </c>
      <c r="E71" s="403">
        <v>253.9</v>
      </c>
      <c r="F71" s="403">
        <v>28.1</v>
      </c>
      <c r="G71" s="404"/>
      <c r="H71" s="404"/>
      <c r="I71" s="403">
        <v>28.1</v>
      </c>
      <c r="J71" s="404">
        <f t="shared" si="2"/>
        <v>225.8</v>
      </c>
      <c r="K71" s="662"/>
      <c r="L71" s="402"/>
    </row>
    <row r="72" spans="1:12" ht="24" customHeight="1">
      <c r="A72" s="390">
        <v>49</v>
      </c>
      <c r="B72" s="407" t="s">
        <v>39</v>
      </c>
      <c r="C72" s="403">
        <v>26</v>
      </c>
      <c r="D72" s="403">
        <v>84</v>
      </c>
      <c r="E72" s="404">
        <v>263</v>
      </c>
      <c r="F72" s="404">
        <v>35.200000000000003</v>
      </c>
      <c r="G72" s="404"/>
      <c r="H72" s="404"/>
      <c r="I72" s="404">
        <v>35.200000000000003</v>
      </c>
      <c r="J72" s="404">
        <f t="shared" si="2"/>
        <v>227.8</v>
      </c>
      <c r="K72" s="402">
        <v>10342000</v>
      </c>
      <c r="L72" s="402"/>
    </row>
    <row r="73" spans="1:12" ht="24" customHeight="1">
      <c r="A73" s="390">
        <v>50</v>
      </c>
      <c r="B73" s="391" t="s">
        <v>141</v>
      </c>
      <c r="C73" s="390">
        <v>26</v>
      </c>
      <c r="D73" s="390">
        <v>99</v>
      </c>
      <c r="E73" s="386">
        <v>222.8</v>
      </c>
      <c r="F73" s="386">
        <v>35.299999999999997</v>
      </c>
      <c r="G73" s="386"/>
      <c r="H73" s="386"/>
      <c r="I73" s="386">
        <v>35.299999999999997</v>
      </c>
      <c r="J73" s="386">
        <f t="shared" si="2"/>
        <v>187.5</v>
      </c>
      <c r="K73" s="402">
        <v>59124000</v>
      </c>
      <c r="L73" s="402"/>
    </row>
    <row r="74" spans="1:12" ht="24" customHeight="1">
      <c r="A74" s="390">
        <v>51</v>
      </c>
      <c r="B74" s="391" t="s">
        <v>143</v>
      </c>
      <c r="C74" s="420">
        <v>26</v>
      </c>
      <c r="D74" s="390">
        <v>102</v>
      </c>
      <c r="E74" s="386">
        <v>218.3</v>
      </c>
      <c r="F74" s="386">
        <v>40.299999999999997</v>
      </c>
      <c r="G74" s="386"/>
      <c r="H74" s="386"/>
      <c r="I74" s="386">
        <v>40.299999999999997</v>
      </c>
      <c r="J74" s="386">
        <f t="shared" si="2"/>
        <v>178</v>
      </c>
      <c r="K74" s="402">
        <v>29006000</v>
      </c>
      <c r="L74" s="402"/>
    </row>
    <row r="75" spans="1:12" ht="24" customHeight="1">
      <c r="A75" s="390">
        <v>52</v>
      </c>
      <c r="B75" s="391" t="s">
        <v>144</v>
      </c>
      <c r="C75" s="420">
        <v>26</v>
      </c>
      <c r="D75" s="390">
        <v>87</v>
      </c>
      <c r="E75" s="386">
        <v>326.2</v>
      </c>
      <c r="F75" s="386">
        <v>83.5</v>
      </c>
      <c r="G75" s="386"/>
      <c r="H75" s="386"/>
      <c r="I75" s="386">
        <v>83.5</v>
      </c>
      <c r="J75" s="386">
        <f t="shared" si="2"/>
        <v>242.7</v>
      </c>
      <c r="K75" s="402">
        <v>26833000</v>
      </c>
      <c r="L75" s="402"/>
    </row>
    <row r="76" spans="1:12" ht="24" customHeight="1">
      <c r="A76" s="390">
        <v>53</v>
      </c>
      <c r="B76" s="391" t="s">
        <v>145</v>
      </c>
      <c r="C76" s="420">
        <v>26</v>
      </c>
      <c r="D76" s="390">
        <v>89</v>
      </c>
      <c r="E76" s="386">
        <v>233</v>
      </c>
      <c r="F76" s="386">
        <v>63.6</v>
      </c>
      <c r="G76" s="386"/>
      <c r="H76" s="386">
        <v>0.3</v>
      </c>
      <c r="I76" s="386">
        <v>63.3</v>
      </c>
      <c r="J76" s="386">
        <f t="shared" si="2"/>
        <v>169.4</v>
      </c>
      <c r="K76" s="402">
        <v>170116000</v>
      </c>
      <c r="L76" s="426"/>
    </row>
    <row r="77" spans="1:12" ht="24" customHeight="1">
      <c r="A77" s="390">
        <v>54</v>
      </c>
      <c r="B77" s="391" t="s">
        <v>146</v>
      </c>
      <c r="C77" s="420">
        <v>26</v>
      </c>
      <c r="D77" s="390">
        <v>90</v>
      </c>
      <c r="E77" s="386">
        <v>217.5</v>
      </c>
      <c r="F77" s="386">
        <v>54.2</v>
      </c>
      <c r="G77" s="386"/>
      <c r="H77" s="386"/>
      <c r="I77" s="386">
        <v>54.2</v>
      </c>
      <c r="J77" s="386">
        <f t="shared" si="2"/>
        <v>163.30000000000001</v>
      </c>
      <c r="K77" s="402">
        <v>33317000</v>
      </c>
      <c r="L77" s="426"/>
    </row>
    <row r="78" spans="1:12" ht="24" customHeight="1">
      <c r="A78" s="390">
        <v>55</v>
      </c>
      <c r="B78" s="391" t="s">
        <v>148</v>
      </c>
      <c r="C78" s="420">
        <v>26</v>
      </c>
      <c r="D78" s="390">
        <v>91</v>
      </c>
      <c r="E78" s="386">
        <v>178.4</v>
      </c>
      <c r="F78" s="386">
        <v>42.5</v>
      </c>
      <c r="G78" s="386"/>
      <c r="H78" s="386"/>
      <c r="I78" s="386">
        <v>42.5</v>
      </c>
      <c r="J78" s="386">
        <f t="shared" si="2"/>
        <v>135.9</v>
      </c>
      <c r="K78" s="402">
        <v>33857000</v>
      </c>
      <c r="L78" s="426"/>
    </row>
    <row r="79" spans="1:12" ht="24" customHeight="1">
      <c r="A79" s="390">
        <v>56</v>
      </c>
      <c r="B79" s="391" t="s">
        <v>106</v>
      </c>
      <c r="C79" s="390">
        <v>26</v>
      </c>
      <c r="D79" s="390">
        <v>77</v>
      </c>
      <c r="E79" s="386">
        <v>203.4</v>
      </c>
      <c r="F79" s="386">
        <v>44.8</v>
      </c>
      <c r="G79" s="386"/>
      <c r="H79" s="386"/>
      <c r="I79" s="386">
        <v>44.8</v>
      </c>
      <c r="J79" s="386">
        <f t="shared" si="2"/>
        <v>158.60000000000002</v>
      </c>
      <c r="K79" s="402">
        <v>3976000</v>
      </c>
      <c r="L79" s="426"/>
    </row>
    <row r="80" spans="1:12" ht="38.25" customHeight="1">
      <c r="A80" s="390">
        <v>57</v>
      </c>
      <c r="B80" s="407" t="s">
        <v>38</v>
      </c>
      <c r="C80" s="403">
        <v>26</v>
      </c>
      <c r="D80" s="403">
        <v>76</v>
      </c>
      <c r="E80" s="404">
        <v>198.6</v>
      </c>
      <c r="F80" s="404">
        <v>45.7</v>
      </c>
      <c r="G80" s="404"/>
      <c r="H80" s="404"/>
      <c r="I80" s="404">
        <v>45.7</v>
      </c>
      <c r="J80" s="404">
        <f t="shared" si="2"/>
        <v>152.89999999999998</v>
      </c>
      <c r="K80" s="402">
        <v>7259000</v>
      </c>
      <c r="L80" s="426"/>
    </row>
    <row r="81" spans="1:12" ht="24" customHeight="1">
      <c r="A81" s="390">
        <v>58</v>
      </c>
      <c r="B81" s="407" t="s">
        <v>285</v>
      </c>
      <c r="C81" s="403">
        <v>26</v>
      </c>
      <c r="D81" s="403">
        <v>75</v>
      </c>
      <c r="E81" s="404">
        <v>263.2</v>
      </c>
      <c r="F81" s="404">
        <v>55.9</v>
      </c>
      <c r="G81" s="404"/>
      <c r="H81" s="404"/>
      <c r="I81" s="404">
        <v>55.9</v>
      </c>
      <c r="J81" s="404">
        <f t="shared" si="2"/>
        <v>207.29999999999998</v>
      </c>
      <c r="K81" s="402">
        <v>82600000</v>
      </c>
      <c r="L81" s="426"/>
    </row>
    <row r="82" spans="1:12" ht="24" customHeight="1">
      <c r="A82" s="664">
        <v>59</v>
      </c>
      <c r="B82" s="665" t="s">
        <v>107</v>
      </c>
      <c r="C82" s="390">
        <v>74</v>
      </c>
      <c r="D82" s="390">
        <v>26</v>
      </c>
      <c r="E82" s="386">
        <v>464.6</v>
      </c>
      <c r="F82" s="386">
        <v>129</v>
      </c>
      <c r="G82" s="386"/>
      <c r="H82" s="386"/>
      <c r="I82" s="386">
        <v>129</v>
      </c>
      <c r="J82" s="386">
        <f t="shared" si="2"/>
        <v>335.6</v>
      </c>
      <c r="K82" s="662">
        <v>212591000</v>
      </c>
      <c r="L82" s="386"/>
    </row>
    <row r="83" spans="1:12" ht="24" customHeight="1">
      <c r="A83" s="664"/>
      <c r="B83" s="665"/>
      <c r="C83" s="390">
        <v>73</v>
      </c>
      <c r="D83" s="390">
        <v>26</v>
      </c>
      <c r="E83" s="386">
        <v>492.8</v>
      </c>
      <c r="F83" s="386">
        <v>164.2</v>
      </c>
      <c r="G83" s="386">
        <v>25</v>
      </c>
      <c r="H83" s="386">
        <v>5.9</v>
      </c>
      <c r="I83" s="386">
        <v>133.30000000000001</v>
      </c>
      <c r="J83" s="386">
        <f t="shared" si="2"/>
        <v>328.6</v>
      </c>
      <c r="K83" s="662"/>
      <c r="L83" s="386"/>
    </row>
    <row r="84" spans="1:12" ht="24" customHeight="1">
      <c r="A84" s="390">
        <v>60</v>
      </c>
      <c r="B84" s="391" t="s">
        <v>149</v>
      </c>
      <c r="C84" s="420">
        <v>26</v>
      </c>
      <c r="D84" s="390">
        <v>72</v>
      </c>
      <c r="E84" s="386">
        <v>301.8</v>
      </c>
      <c r="F84" s="386">
        <v>164.8</v>
      </c>
      <c r="G84" s="386">
        <v>9</v>
      </c>
      <c r="H84" s="386"/>
      <c r="I84" s="386">
        <v>155.80000000000001</v>
      </c>
      <c r="J84" s="386">
        <f>E84-F84</f>
        <v>137</v>
      </c>
      <c r="K84" s="402">
        <v>307850000</v>
      </c>
      <c r="L84" s="386"/>
    </row>
    <row r="85" spans="1:12" ht="24" customHeight="1">
      <c r="A85" s="390">
        <v>61</v>
      </c>
      <c r="B85" s="407" t="s">
        <v>46</v>
      </c>
      <c r="C85" s="403">
        <v>26</v>
      </c>
      <c r="D85" s="403">
        <v>71</v>
      </c>
      <c r="E85" s="404">
        <v>172.9</v>
      </c>
      <c r="F85" s="404">
        <v>62.4</v>
      </c>
      <c r="G85" s="404">
        <v>0.8</v>
      </c>
      <c r="H85" s="404"/>
      <c r="I85" s="404">
        <v>61.6</v>
      </c>
      <c r="J85" s="404">
        <f t="shared" ref="J85" si="3">E85-F85</f>
        <v>110.5</v>
      </c>
      <c r="K85" s="402">
        <v>51074000</v>
      </c>
      <c r="L85" s="386"/>
    </row>
    <row r="86" spans="1:12" ht="24" customHeight="1">
      <c r="A86" s="390">
        <v>62</v>
      </c>
      <c r="B86" s="407" t="s">
        <v>119</v>
      </c>
      <c r="C86" s="403">
        <v>70</v>
      </c>
      <c r="D86" s="403">
        <v>26</v>
      </c>
      <c r="E86" s="404">
        <v>188.1</v>
      </c>
      <c r="F86" s="404">
        <v>37.4</v>
      </c>
      <c r="G86" s="404">
        <v>16.3</v>
      </c>
      <c r="H86" s="404"/>
      <c r="I86" s="404">
        <v>21.1</v>
      </c>
      <c r="J86" s="404">
        <f>E86-F86</f>
        <v>150.69999999999999</v>
      </c>
      <c r="K86" s="402">
        <v>1116000</v>
      </c>
      <c r="L86" s="386"/>
    </row>
    <row r="87" spans="1:12" ht="24" customHeight="1">
      <c r="A87" s="390">
        <v>63</v>
      </c>
      <c r="B87" s="407" t="s">
        <v>19</v>
      </c>
      <c r="C87" s="403">
        <v>26</v>
      </c>
      <c r="D87" s="403">
        <v>61</v>
      </c>
      <c r="E87" s="404">
        <v>220</v>
      </c>
      <c r="F87" s="404">
        <v>56.4</v>
      </c>
      <c r="G87" s="404"/>
      <c r="H87" s="404">
        <v>1.8</v>
      </c>
      <c r="I87" s="404">
        <v>54.6</v>
      </c>
      <c r="J87" s="404">
        <f>E87-F87</f>
        <v>163.6</v>
      </c>
      <c r="K87" s="402">
        <v>88362000</v>
      </c>
      <c r="L87" s="426"/>
    </row>
    <row r="88" spans="1:12" ht="24" customHeight="1">
      <c r="A88" s="390">
        <v>64</v>
      </c>
      <c r="B88" s="401" t="s">
        <v>35</v>
      </c>
      <c r="C88" s="403">
        <v>26</v>
      </c>
      <c r="D88" s="403">
        <v>63</v>
      </c>
      <c r="E88" s="404">
        <v>475.2</v>
      </c>
      <c r="F88" s="404">
        <v>114.9</v>
      </c>
      <c r="G88" s="404">
        <v>17.7</v>
      </c>
      <c r="H88" s="404"/>
      <c r="I88" s="404">
        <v>97.2</v>
      </c>
      <c r="J88" s="404">
        <f>E88-F88</f>
        <v>360.29999999999995</v>
      </c>
      <c r="K88" s="402">
        <v>11194000</v>
      </c>
      <c r="L88" s="386"/>
    </row>
    <row r="89" spans="1:12" ht="24" customHeight="1">
      <c r="A89" s="390">
        <v>65</v>
      </c>
      <c r="B89" s="391" t="s">
        <v>259</v>
      </c>
      <c r="C89" s="420">
        <v>26</v>
      </c>
      <c r="D89" s="390">
        <v>112</v>
      </c>
      <c r="E89" s="386"/>
      <c r="F89" s="386"/>
      <c r="G89" s="386"/>
      <c r="H89" s="386"/>
      <c r="I89" s="386"/>
      <c r="J89" s="386">
        <f t="shared" ref="J89" si="4">E89-F89</f>
        <v>0</v>
      </c>
      <c r="K89" s="402">
        <v>41997000</v>
      </c>
      <c r="L89" s="386"/>
    </row>
    <row r="90" spans="1:12" ht="24" customHeight="1">
      <c r="A90" s="390">
        <v>66</v>
      </c>
      <c r="B90" s="407" t="s">
        <v>116</v>
      </c>
      <c r="C90" s="403">
        <v>26</v>
      </c>
      <c r="D90" s="403">
        <v>64</v>
      </c>
      <c r="E90" s="404">
        <v>231.2</v>
      </c>
      <c r="F90" s="404">
        <v>51.2</v>
      </c>
      <c r="G90" s="404">
        <v>10.5</v>
      </c>
      <c r="H90" s="404"/>
      <c r="I90" s="404">
        <v>40.700000000000003</v>
      </c>
      <c r="J90" s="404">
        <f>E90-F90</f>
        <v>180</v>
      </c>
      <c r="K90" s="402">
        <v>23317000</v>
      </c>
      <c r="L90" s="426"/>
    </row>
    <row r="91" spans="1:12" ht="24" customHeight="1">
      <c r="A91" s="390">
        <v>67</v>
      </c>
      <c r="B91" s="407" t="s">
        <v>115</v>
      </c>
      <c r="C91" s="403">
        <v>26</v>
      </c>
      <c r="D91" s="403">
        <v>65</v>
      </c>
      <c r="E91" s="404">
        <v>242.7</v>
      </c>
      <c r="F91" s="404">
        <v>55.1</v>
      </c>
      <c r="G91" s="404">
        <v>5</v>
      </c>
      <c r="H91" s="404"/>
      <c r="I91" s="404">
        <v>50.1</v>
      </c>
      <c r="J91" s="404">
        <f>E91-F91</f>
        <v>187.6</v>
      </c>
      <c r="K91" s="402">
        <v>38085000</v>
      </c>
      <c r="L91" s="386"/>
    </row>
    <row r="92" spans="1:12" ht="38.25" customHeight="1">
      <c r="A92" s="390">
        <v>68</v>
      </c>
      <c r="B92" s="391" t="s">
        <v>255</v>
      </c>
      <c r="C92" s="390">
        <v>26</v>
      </c>
      <c r="D92" s="390">
        <v>51</v>
      </c>
      <c r="E92" s="386">
        <v>466.1</v>
      </c>
      <c r="F92" s="386">
        <v>95.1</v>
      </c>
      <c r="G92" s="386">
        <v>25.9</v>
      </c>
      <c r="H92" s="386"/>
      <c r="I92" s="386">
        <v>69.2</v>
      </c>
      <c r="J92" s="386">
        <f>E92-F92</f>
        <v>371</v>
      </c>
      <c r="K92" s="402">
        <v>39668000</v>
      </c>
      <c r="L92" s="386"/>
    </row>
    <row r="93" spans="1:12" ht="24" customHeight="1">
      <c r="A93" s="390">
        <v>69</v>
      </c>
      <c r="B93" s="407" t="s">
        <v>22</v>
      </c>
      <c r="C93" s="403">
        <v>26</v>
      </c>
      <c r="D93" s="403">
        <v>50</v>
      </c>
      <c r="E93" s="404">
        <v>440.2</v>
      </c>
      <c r="F93" s="404">
        <v>79.2</v>
      </c>
      <c r="G93" s="404">
        <v>8.1999999999999993</v>
      </c>
      <c r="H93" s="404"/>
      <c r="I93" s="404">
        <v>71</v>
      </c>
      <c r="J93" s="404">
        <f t="shared" si="2"/>
        <v>361</v>
      </c>
      <c r="K93" s="402">
        <v>30808000</v>
      </c>
      <c r="L93" s="426"/>
    </row>
    <row r="94" spans="1:12" ht="24" customHeight="1">
      <c r="A94" s="390">
        <v>70</v>
      </c>
      <c r="B94" s="391" t="s">
        <v>272</v>
      </c>
      <c r="C94" s="420">
        <v>26</v>
      </c>
      <c r="D94" s="390">
        <v>49</v>
      </c>
      <c r="E94" s="386">
        <v>385.7</v>
      </c>
      <c r="F94" s="386">
        <v>58.7</v>
      </c>
      <c r="G94" s="386"/>
      <c r="H94" s="386">
        <v>7.4</v>
      </c>
      <c r="I94" s="386">
        <v>51.3</v>
      </c>
      <c r="J94" s="386">
        <f t="shared" si="2"/>
        <v>327</v>
      </c>
      <c r="K94" s="402">
        <v>28783000</v>
      </c>
      <c r="L94" s="426"/>
    </row>
    <row r="95" spans="1:12" ht="24" customHeight="1">
      <c r="A95" s="390">
        <v>71</v>
      </c>
      <c r="B95" s="407" t="s">
        <v>114</v>
      </c>
      <c r="C95" s="403">
        <v>26</v>
      </c>
      <c r="D95" s="403">
        <v>48</v>
      </c>
      <c r="E95" s="404">
        <v>483.6</v>
      </c>
      <c r="F95" s="404">
        <v>65.7</v>
      </c>
      <c r="G95" s="404">
        <v>8.5</v>
      </c>
      <c r="H95" s="404"/>
      <c r="I95" s="404">
        <v>57.2</v>
      </c>
      <c r="J95" s="404">
        <f t="shared" si="2"/>
        <v>417.90000000000003</v>
      </c>
      <c r="K95" s="402">
        <v>21180000</v>
      </c>
      <c r="L95" s="426"/>
    </row>
    <row r="96" spans="1:12" ht="24" customHeight="1">
      <c r="A96" s="664">
        <v>72</v>
      </c>
      <c r="B96" s="663" t="s">
        <v>150</v>
      </c>
      <c r="C96" s="420">
        <v>26</v>
      </c>
      <c r="D96" s="390">
        <v>17</v>
      </c>
      <c r="E96" s="386">
        <v>645.9</v>
      </c>
      <c r="F96" s="386">
        <v>54</v>
      </c>
      <c r="G96" s="386">
        <v>8</v>
      </c>
      <c r="H96" s="386"/>
      <c r="I96" s="386">
        <v>46</v>
      </c>
      <c r="J96" s="386">
        <f t="shared" si="2"/>
        <v>591.9</v>
      </c>
      <c r="K96" s="662">
        <v>29346000</v>
      </c>
      <c r="L96" s="426"/>
    </row>
    <row r="97" spans="1:12" ht="24" customHeight="1">
      <c r="A97" s="664"/>
      <c r="B97" s="663"/>
      <c r="C97" s="420">
        <v>26</v>
      </c>
      <c r="D97" s="390">
        <v>47</v>
      </c>
      <c r="E97" s="386">
        <v>1656.2</v>
      </c>
      <c r="F97" s="386">
        <v>42.3</v>
      </c>
      <c r="G97" s="386">
        <v>8.5</v>
      </c>
      <c r="H97" s="386"/>
      <c r="I97" s="386">
        <v>33.799999999999997</v>
      </c>
      <c r="J97" s="386">
        <f t="shared" si="2"/>
        <v>1613.9</v>
      </c>
      <c r="K97" s="662"/>
      <c r="L97" s="426"/>
    </row>
    <row r="98" spans="1:12" ht="24" customHeight="1">
      <c r="A98" s="390">
        <v>73</v>
      </c>
      <c r="B98" s="407" t="s">
        <v>111</v>
      </c>
      <c r="C98" s="420">
        <v>26</v>
      </c>
      <c r="D98" s="390">
        <v>41</v>
      </c>
      <c r="E98" s="386">
        <v>490.8</v>
      </c>
      <c r="F98" s="386">
        <v>186.1</v>
      </c>
      <c r="G98" s="386">
        <v>116.9</v>
      </c>
      <c r="H98" s="386"/>
      <c r="I98" s="386">
        <v>69.2</v>
      </c>
      <c r="J98" s="386">
        <f>E98-F98</f>
        <v>304.70000000000005</v>
      </c>
      <c r="K98" s="402">
        <v>52871000</v>
      </c>
      <c r="L98" s="426"/>
    </row>
    <row r="99" spans="1:12" ht="24" customHeight="1">
      <c r="A99" s="390">
        <v>74</v>
      </c>
      <c r="B99" s="407" t="s">
        <v>112</v>
      </c>
      <c r="C99" s="420">
        <v>26</v>
      </c>
      <c r="D99" s="390">
        <v>40</v>
      </c>
      <c r="E99" s="386">
        <v>429</v>
      </c>
      <c r="F99" s="386">
        <v>151.9</v>
      </c>
      <c r="G99" s="386">
        <v>144.1</v>
      </c>
      <c r="H99" s="386"/>
      <c r="I99" s="386">
        <v>7.8</v>
      </c>
      <c r="J99" s="386">
        <f t="shared" si="2"/>
        <v>277.10000000000002</v>
      </c>
      <c r="K99" s="402">
        <v>265218000</v>
      </c>
      <c r="L99" s="426"/>
    </row>
    <row r="100" spans="1:12" ht="24" customHeight="1">
      <c r="A100" s="390">
        <v>75</v>
      </c>
      <c r="B100" s="407" t="s">
        <v>151</v>
      </c>
      <c r="C100" s="420">
        <v>26</v>
      </c>
      <c r="D100" s="390">
        <v>39</v>
      </c>
      <c r="E100" s="386">
        <v>359.8</v>
      </c>
      <c r="F100" s="386">
        <v>111.3</v>
      </c>
      <c r="G100" s="386">
        <v>15.6</v>
      </c>
      <c r="H100" s="386"/>
      <c r="I100" s="386">
        <v>95.7</v>
      </c>
      <c r="J100" s="386">
        <f t="shared" si="2"/>
        <v>248.5</v>
      </c>
      <c r="K100" s="402">
        <v>165803000</v>
      </c>
      <c r="L100" s="426"/>
    </row>
    <row r="101" spans="1:12" s="389" customFormat="1" ht="24" customHeight="1">
      <c r="A101" s="390">
        <v>76</v>
      </c>
      <c r="B101" s="407" t="s">
        <v>152</v>
      </c>
      <c r="C101" s="390">
        <v>26</v>
      </c>
      <c r="D101" s="390">
        <v>38</v>
      </c>
      <c r="E101" s="386">
        <v>315.8</v>
      </c>
      <c r="F101" s="386">
        <v>95.7</v>
      </c>
      <c r="G101" s="386">
        <v>13.6</v>
      </c>
      <c r="H101" s="386"/>
      <c r="I101" s="386">
        <v>82.1</v>
      </c>
      <c r="J101" s="386">
        <f t="shared" si="2"/>
        <v>220.10000000000002</v>
      </c>
      <c r="K101" s="402">
        <v>130323000</v>
      </c>
      <c r="L101" s="426"/>
    </row>
    <row r="102" spans="1:12" s="389" customFormat="1" ht="24" customHeight="1">
      <c r="A102" s="390">
        <v>77</v>
      </c>
      <c r="B102" s="407" t="s">
        <v>153</v>
      </c>
      <c r="C102" s="420">
        <v>26</v>
      </c>
      <c r="D102" s="390">
        <v>37</v>
      </c>
      <c r="E102" s="386">
        <v>319.8</v>
      </c>
      <c r="F102" s="386">
        <v>105.9</v>
      </c>
      <c r="G102" s="386"/>
      <c r="H102" s="386"/>
      <c r="I102" s="386">
        <v>105.9</v>
      </c>
      <c r="J102" s="386">
        <f t="shared" si="2"/>
        <v>213.9</v>
      </c>
      <c r="K102" s="402">
        <v>137321000</v>
      </c>
      <c r="L102" s="426"/>
    </row>
    <row r="103" spans="1:12" s="389" customFormat="1" ht="24" customHeight="1">
      <c r="A103" s="390">
        <v>78</v>
      </c>
      <c r="B103" s="407" t="s">
        <v>24</v>
      </c>
      <c r="C103" s="403">
        <v>26</v>
      </c>
      <c r="D103" s="403">
        <v>36</v>
      </c>
      <c r="E103" s="404">
        <v>302.8</v>
      </c>
      <c r="F103" s="404">
        <v>106</v>
      </c>
      <c r="G103" s="404"/>
      <c r="H103" s="404"/>
      <c r="I103" s="404">
        <v>106</v>
      </c>
      <c r="J103" s="404">
        <f t="shared" si="2"/>
        <v>196.8</v>
      </c>
      <c r="K103" s="402">
        <v>80574000</v>
      </c>
      <c r="L103" s="426"/>
    </row>
    <row r="104" spans="1:12" s="422" customFormat="1" ht="24" customHeight="1">
      <c r="A104" s="390">
        <v>79</v>
      </c>
      <c r="B104" s="407" t="s">
        <v>154</v>
      </c>
      <c r="C104" s="408">
        <v>26</v>
      </c>
      <c r="D104" s="408">
        <v>35</v>
      </c>
      <c r="E104" s="409">
        <v>316.89999999999998</v>
      </c>
      <c r="F104" s="409">
        <v>101.6</v>
      </c>
      <c r="G104" s="409">
        <v>13.1</v>
      </c>
      <c r="H104" s="409"/>
      <c r="I104" s="409">
        <v>88.5</v>
      </c>
      <c r="J104" s="409">
        <f t="shared" si="2"/>
        <v>215.29999999999998</v>
      </c>
      <c r="K104" s="426">
        <v>39830000</v>
      </c>
      <c r="L104" s="426"/>
    </row>
    <row r="105" spans="1:12" s="422" customFormat="1" ht="24" customHeight="1">
      <c r="A105" s="390">
        <v>80</v>
      </c>
      <c r="B105" s="407" t="s">
        <v>113</v>
      </c>
      <c r="C105" s="423">
        <v>26</v>
      </c>
      <c r="D105" s="399">
        <v>34</v>
      </c>
      <c r="E105" s="400">
        <v>285.89999999999998</v>
      </c>
      <c r="F105" s="400">
        <v>103.8</v>
      </c>
      <c r="G105" s="400">
        <v>17.899999999999999</v>
      </c>
      <c r="H105" s="400"/>
      <c r="I105" s="400">
        <v>85.9</v>
      </c>
      <c r="J105" s="400">
        <f t="shared" si="2"/>
        <v>182.09999999999997</v>
      </c>
      <c r="K105" s="426">
        <v>40312000</v>
      </c>
      <c r="L105" s="426"/>
    </row>
    <row r="106" spans="1:12" s="422" customFormat="1" ht="24" customHeight="1">
      <c r="A106" s="390">
        <v>81</v>
      </c>
      <c r="B106" s="407" t="s">
        <v>45</v>
      </c>
      <c r="C106" s="408">
        <v>26</v>
      </c>
      <c r="D106" s="408">
        <v>33</v>
      </c>
      <c r="E106" s="409">
        <v>289.10000000000002</v>
      </c>
      <c r="F106" s="409">
        <v>106.2</v>
      </c>
      <c r="G106" s="409"/>
      <c r="H106" s="409"/>
      <c r="I106" s="409">
        <v>106.2</v>
      </c>
      <c r="J106" s="409">
        <f t="shared" si="2"/>
        <v>182.90000000000003</v>
      </c>
      <c r="K106" s="426">
        <v>38505000</v>
      </c>
      <c r="L106" s="426"/>
    </row>
    <row r="107" spans="1:12" s="422" customFormat="1" ht="24" customHeight="1">
      <c r="A107" s="390">
        <v>82</v>
      </c>
      <c r="B107" s="407" t="s">
        <v>155</v>
      </c>
      <c r="C107" s="408">
        <v>26</v>
      </c>
      <c r="D107" s="408">
        <v>32</v>
      </c>
      <c r="E107" s="409">
        <v>199</v>
      </c>
      <c r="F107" s="409">
        <v>80.5</v>
      </c>
      <c r="G107" s="409">
        <v>27.1</v>
      </c>
      <c r="H107" s="409"/>
      <c r="I107" s="409">
        <v>53.4</v>
      </c>
      <c r="J107" s="409">
        <f t="shared" si="2"/>
        <v>118.5</v>
      </c>
      <c r="K107" s="426">
        <v>86153000</v>
      </c>
      <c r="L107" s="426"/>
    </row>
    <row r="108" spans="1:12" s="422" customFormat="1" ht="24" customHeight="1">
      <c r="A108" s="390">
        <v>83</v>
      </c>
      <c r="B108" s="407" t="s">
        <v>156</v>
      </c>
      <c r="C108" s="408">
        <v>26</v>
      </c>
      <c r="D108" s="408">
        <v>31</v>
      </c>
      <c r="E108" s="409">
        <v>249.2</v>
      </c>
      <c r="F108" s="409">
        <v>104.8</v>
      </c>
      <c r="G108" s="409">
        <v>33.700000000000003</v>
      </c>
      <c r="H108" s="409"/>
      <c r="I108" s="409">
        <v>71.099999999999994</v>
      </c>
      <c r="J108" s="409">
        <f t="shared" si="2"/>
        <v>144.39999999999998</v>
      </c>
      <c r="K108" s="426">
        <v>54528000</v>
      </c>
      <c r="L108" s="426"/>
    </row>
    <row r="109" spans="1:12" s="422" customFormat="1" ht="24" customHeight="1">
      <c r="A109" s="390">
        <v>84</v>
      </c>
      <c r="B109" s="407" t="s">
        <v>157</v>
      </c>
      <c r="C109" s="408">
        <v>26</v>
      </c>
      <c r="D109" s="408">
        <v>30</v>
      </c>
      <c r="E109" s="409">
        <v>242.9</v>
      </c>
      <c r="F109" s="409">
        <v>100.8</v>
      </c>
      <c r="G109" s="409">
        <v>100.8</v>
      </c>
      <c r="H109" s="409"/>
      <c r="I109" s="409"/>
      <c r="J109" s="409">
        <f>E109-F109</f>
        <v>142.10000000000002</v>
      </c>
      <c r="K109" s="426">
        <v>3102000</v>
      </c>
      <c r="L109" s="426"/>
    </row>
    <row r="110" spans="1:12">
      <c r="A110" s="664">
        <v>85</v>
      </c>
      <c r="B110" s="663" t="s">
        <v>135</v>
      </c>
      <c r="C110" s="420">
        <v>26</v>
      </c>
      <c r="D110" s="390">
        <v>18</v>
      </c>
      <c r="E110" s="386">
        <v>207.6</v>
      </c>
      <c r="F110" s="386">
        <v>76.8</v>
      </c>
      <c r="G110" s="386">
        <v>28.8</v>
      </c>
      <c r="H110" s="386"/>
      <c r="I110" s="386">
        <v>48</v>
      </c>
      <c r="J110" s="386">
        <f t="shared" si="2"/>
        <v>130.80000000000001</v>
      </c>
      <c r="K110" s="662">
        <v>69731000</v>
      </c>
      <c r="L110" s="426"/>
    </row>
    <row r="111" spans="1:12">
      <c r="A111" s="664"/>
      <c r="B111" s="663"/>
      <c r="C111" s="420">
        <v>26</v>
      </c>
      <c r="D111" s="390">
        <v>98</v>
      </c>
      <c r="E111" s="386">
        <v>198.8</v>
      </c>
      <c r="F111" s="386">
        <v>81.7</v>
      </c>
      <c r="G111" s="386"/>
      <c r="H111" s="386">
        <v>29.7</v>
      </c>
      <c r="I111" s="386">
        <v>52</v>
      </c>
      <c r="J111" s="386">
        <f t="shared" si="2"/>
        <v>117.10000000000001</v>
      </c>
      <c r="K111" s="662"/>
      <c r="L111" s="426"/>
    </row>
    <row r="112" spans="1:12" s="419" customFormat="1" ht="27" customHeight="1">
      <c r="A112" s="706" t="s">
        <v>283</v>
      </c>
      <c r="B112" s="706"/>
      <c r="C112" s="424"/>
      <c r="D112" s="410"/>
      <c r="E112" s="411">
        <f>SUM(E11:E111)</f>
        <v>32025.500000000007</v>
      </c>
      <c r="F112" s="411">
        <f t="shared" ref="F112:J112" si="5">SUM(F11:F111)</f>
        <v>9901</v>
      </c>
      <c r="G112" s="411">
        <f t="shared" si="5"/>
        <v>2723.1000000000004</v>
      </c>
      <c r="H112" s="411">
        <f t="shared" si="5"/>
        <v>503.5</v>
      </c>
      <c r="I112" s="411">
        <f t="shared" si="5"/>
        <v>6010.3</v>
      </c>
      <c r="J112" s="411">
        <f t="shared" si="5"/>
        <v>22124.5</v>
      </c>
      <c r="K112" s="406">
        <f>SUM(K11:K111)</f>
        <v>7721932000</v>
      </c>
      <c r="L112" s="406"/>
    </row>
    <row r="116" spans="1:10">
      <c r="H116" s="413" t="s">
        <v>200</v>
      </c>
    </row>
    <row r="118" spans="1:10" s="412" customFormat="1">
      <c r="A118" s="413"/>
      <c r="B118" s="414"/>
      <c r="C118" s="425"/>
      <c r="D118" s="413"/>
      <c r="E118" s="413"/>
      <c r="F118" s="413"/>
      <c r="G118" s="413"/>
      <c r="H118" s="413"/>
      <c r="I118" s="413"/>
      <c r="J118" s="413"/>
    </row>
    <row r="119" spans="1:10" s="412" customFormat="1">
      <c r="A119" s="413"/>
      <c r="B119" s="414"/>
      <c r="C119" s="425"/>
      <c r="D119" s="413"/>
      <c r="E119" s="413"/>
      <c r="F119" s="413"/>
      <c r="G119" s="413"/>
      <c r="H119" s="413"/>
      <c r="I119" s="413"/>
      <c r="J119" s="413"/>
    </row>
  </sheetData>
  <autoFilter ref="A6:L112">
    <filterColumn colId="5" showButton="0"/>
    <filterColumn colId="6" showButton="0"/>
    <filterColumn colId="7" showButton="0"/>
    <filterColumn colId="8" showButton="0"/>
  </autoFilter>
  <mergeCells count="52">
    <mergeCell ref="A1:L1"/>
    <mergeCell ref="A2:L2"/>
    <mergeCell ref="A3:L3"/>
    <mergeCell ref="A4:L4"/>
    <mergeCell ref="A6:A9"/>
    <mergeCell ref="B6:B9"/>
    <mergeCell ref="C6:C9"/>
    <mergeCell ref="D6:D9"/>
    <mergeCell ref="E6:E9"/>
    <mergeCell ref="F6:J6"/>
    <mergeCell ref="F7:F9"/>
    <mergeCell ref="G7:I7"/>
    <mergeCell ref="J7:J9"/>
    <mergeCell ref="G8:G9"/>
    <mergeCell ref="H8:H9"/>
    <mergeCell ref="I8:I9"/>
    <mergeCell ref="K6:K9"/>
    <mergeCell ref="L6:L9"/>
    <mergeCell ref="A17:A18"/>
    <mergeCell ref="B17:B18"/>
    <mergeCell ref="A25:A27"/>
    <mergeCell ref="B25:B27"/>
    <mergeCell ref="K25:K27"/>
    <mergeCell ref="K70:K71"/>
    <mergeCell ref="A35:A38"/>
    <mergeCell ref="B35:B38"/>
    <mergeCell ref="K35:K36"/>
    <mergeCell ref="K37:K38"/>
    <mergeCell ref="A42:A43"/>
    <mergeCell ref="B42:B43"/>
    <mergeCell ref="K42:K43"/>
    <mergeCell ref="A44:A45"/>
    <mergeCell ref="B44:B45"/>
    <mergeCell ref="A46:A49"/>
    <mergeCell ref="B46:B49"/>
    <mergeCell ref="A70:A71"/>
    <mergeCell ref="B70:B71"/>
    <mergeCell ref="A110:A111"/>
    <mergeCell ref="B110:B111"/>
    <mergeCell ref="K110:K111"/>
    <mergeCell ref="A112:B112"/>
    <mergeCell ref="A82:A83"/>
    <mergeCell ref="B82:B83"/>
    <mergeCell ref="K82:K83"/>
    <mergeCell ref="A96:A97"/>
    <mergeCell ref="B96:B97"/>
    <mergeCell ref="K96:K97"/>
    <mergeCell ref="L17:L18"/>
    <mergeCell ref="L25:L27"/>
    <mergeCell ref="L35:L36"/>
    <mergeCell ref="L37:L38"/>
    <mergeCell ref="L42:L43"/>
  </mergeCells>
  <printOptions horizontalCentered="1"/>
  <pageMargins left="0.118110236220472" right="0.118110236220472" top="0.35" bottom="0.36" header="0.24" footer="0.26"/>
  <pageSetup paperSize="9" scale="80" orientation="landscape" r:id="rId1"/>
</worksheet>
</file>

<file path=xl/worksheets/sheet23.xml><?xml version="1.0" encoding="utf-8"?>
<worksheet xmlns="http://schemas.openxmlformats.org/spreadsheetml/2006/main" xmlns:r="http://schemas.openxmlformats.org/officeDocument/2006/relationships">
  <dimension ref="A1:L21"/>
  <sheetViews>
    <sheetView zoomScale="115" zoomScaleNormal="115" workbookViewId="0">
      <pane xSplit="1" ySplit="10" topLeftCell="M11" activePane="bottomRight" state="frozen"/>
      <selection pane="topRight" activeCell="B1" sqref="B1"/>
      <selection pane="bottomLeft" activeCell="A10" sqref="A10"/>
      <selection pane="bottomRight" activeCell="T12" sqref="T12"/>
    </sheetView>
  </sheetViews>
  <sheetFormatPr defaultColWidth="10" defaultRowHeight="15.6"/>
  <cols>
    <col min="1" max="1" width="5.5546875" style="413" customWidth="1"/>
    <col min="2" max="2" width="27.44140625" style="414" customWidth="1"/>
    <col min="3" max="3" width="8.109375" style="413" customWidth="1"/>
    <col min="4" max="4" width="9.44140625" style="413" customWidth="1"/>
    <col min="5" max="5" width="12.6640625" style="413" customWidth="1"/>
    <col min="6" max="6" width="10.109375" style="413" bestFit="1" customWidth="1"/>
    <col min="7" max="7" width="9" style="413" bestFit="1" customWidth="1"/>
    <col min="8" max="8" width="8.88671875" style="413" customWidth="1"/>
    <col min="9" max="9" width="10.109375" style="413" bestFit="1" customWidth="1"/>
    <col min="10" max="10" width="10.88671875" style="413" customWidth="1"/>
    <col min="11" max="11" width="17.33203125" style="412" customWidth="1"/>
    <col min="12" max="12" width="24.44140625" style="412" customWidth="1"/>
    <col min="13" max="16384" width="10" style="389"/>
  </cols>
  <sheetData>
    <row r="1" spans="1:12" ht="16.8">
      <c r="A1" s="736" t="s">
        <v>335</v>
      </c>
      <c r="B1" s="736"/>
      <c r="C1" s="736"/>
      <c r="D1" s="736"/>
      <c r="E1" s="736"/>
      <c r="F1" s="736"/>
      <c r="G1" s="736"/>
      <c r="H1" s="736"/>
      <c r="I1" s="736"/>
      <c r="J1" s="736"/>
      <c r="K1" s="736"/>
      <c r="L1" s="736"/>
    </row>
    <row r="2" spans="1:12" s="394" customFormat="1" ht="16.5" customHeight="1">
      <c r="A2" s="661" t="s">
        <v>354</v>
      </c>
      <c r="B2" s="661"/>
      <c r="C2" s="661"/>
      <c r="D2" s="661"/>
      <c r="E2" s="661"/>
      <c r="F2" s="661"/>
      <c r="G2" s="661"/>
      <c r="H2" s="661"/>
      <c r="I2" s="661"/>
      <c r="J2" s="661"/>
      <c r="K2" s="661"/>
      <c r="L2" s="661"/>
    </row>
    <row r="3" spans="1:12" s="394" customFormat="1" ht="16.5" customHeight="1">
      <c r="A3" s="661" t="s">
        <v>346</v>
      </c>
      <c r="B3" s="661"/>
      <c r="C3" s="661"/>
      <c r="D3" s="661"/>
      <c r="E3" s="661"/>
      <c r="F3" s="661"/>
      <c r="G3" s="661"/>
      <c r="H3" s="661"/>
      <c r="I3" s="661"/>
      <c r="J3" s="661"/>
      <c r="K3" s="661"/>
      <c r="L3" s="661"/>
    </row>
    <row r="4" spans="1:12" s="394" customFormat="1" ht="16.5" customHeight="1">
      <c r="A4" s="708" t="s">
        <v>340</v>
      </c>
      <c r="B4" s="708"/>
      <c r="C4" s="708"/>
      <c r="D4" s="708"/>
      <c r="E4" s="708"/>
      <c r="F4" s="708"/>
      <c r="G4" s="708"/>
      <c r="H4" s="708"/>
      <c r="I4" s="708"/>
      <c r="J4" s="708"/>
      <c r="K4" s="708"/>
      <c r="L4" s="708"/>
    </row>
    <row r="5" spans="1:12" ht="16.2">
      <c r="A5" s="735"/>
      <c r="B5" s="735"/>
      <c r="C5" s="735"/>
      <c r="D5" s="735"/>
      <c r="E5" s="735"/>
      <c r="F5" s="735"/>
      <c r="G5" s="735"/>
      <c r="H5" s="735"/>
      <c r="I5" s="735"/>
      <c r="J5" s="735"/>
      <c r="K5" s="735"/>
      <c r="L5" s="735"/>
    </row>
    <row r="6" spans="1:12" ht="15.6" customHeight="1">
      <c r="A6" s="668" t="s">
        <v>4</v>
      </c>
      <c r="B6" s="668" t="s">
        <v>3</v>
      </c>
      <c r="C6" s="668" t="s">
        <v>2</v>
      </c>
      <c r="D6" s="668" t="s">
        <v>1</v>
      </c>
      <c r="E6" s="668" t="s">
        <v>0</v>
      </c>
      <c r="F6" s="670" t="s">
        <v>27</v>
      </c>
      <c r="G6" s="670"/>
      <c r="H6" s="670"/>
      <c r="I6" s="670"/>
      <c r="J6" s="670"/>
      <c r="K6" s="737" t="s">
        <v>355</v>
      </c>
      <c r="L6" s="669" t="s">
        <v>187</v>
      </c>
    </row>
    <row r="7" spans="1:12">
      <c r="A7" s="668"/>
      <c r="B7" s="668"/>
      <c r="C7" s="668"/>
      <c r="D7" s="668"/>
      <c r="E7" s="668"/>
      <c r="F7" s="668" t="s">
        <v>32</v>
      </c>
      <c r="G7" s="668" t="s">
        <v>28</v>
      </c>
      <c r="H7" s="668"/>
      <c r="I7" s="668"/>
      <c r="J7" s="668" t="s">
        <v>30</v>
      </c>
      <c r="K7" s="738"/>
      <c r="L7" s="669"/>
    </row>
    <row r="8" spans="1:12" ht="30" customHeight="1">
      <c r="A8" s="668"/>
      <c r="B8" s="668"/>
      <c r="C8" s="668"/>
      <c r="D8" s="668"/>
      <c r="E8" s="668"/>
      <c r="F8" s="668"/>
      <c r="G8" s="668" t="s">
        <v>13</v>
      </c>
      <c r="H8" s="668" t="s">
        <v>20</v>
      </c>
      <c r="I8" s="668" t="s">
        <v>31</v>
      </c>
      <c r="J8" s="668"/>
      <c r="K8" s="738"/>
      <c r="L8" s="669"/>
    </row>
    <row r="9" spans="1:12" s="395" customFormat="1" ht="37.5" customHeight="1">
      <c r="A9" s="668"/>
      <c r="B9" s="668"/>
      <c r="C9" s="668"/>
      <c r="D9" s="668"/>
      <c r="E9" s="668"/>
      <c r="F9" s="668"/>
      <c r="G9" s="668"/>
      <c r="H9" s="668"/>
      <c r="I9" s="668"/>
      <c r="J9" s="668"/>
      <c r="K9" s="739"/>
      <c r="L9" s="669"/>
    </row>
    <row r="10" spans="1:12" s="395" customFormat="1" ht="33" customHeight="1">
      <c r="A10" s="444" t="s">
        <v>59</v>
      </c>
      <c r="B10" s="396" t="s">
        <v>60</v>
      </c>
      <c r="C10" s="396"/>
      <c r="D10" s="396"/>
      <c r="E10" s="396"/>
      <c r="F10" s="396"/>
      <c r="G10" s="396"/>
      <c r="H10" s="396"/>
      <c r="I10" s="396"/>
      <c r="J10" s="396"/>
      <c r="K10" s="397"/>
      <c r="L10" s="397"/>
    </row>
    <row r="11" spans="1:12" ht="33" customHeight="1">
      <c r="A11" s="445">
        <v>1</v>
      </c>
      <c r="B11" s="446" t="s">
        <v>352</v>
      </c>
      <c r="C11" s="403">
        <v>26</v>
      </c>
      <c r="D11" s="403">
        <v>20</v>
      </c>
      <c r="E11" s="404">
        <v>991.7</v>
      </c>
      <c r="F11" s="403">
        <v>508.9</v>
      </c>
      <c r="G11" s="403">
        <v>80.099999999999994</v>
      </c>
      <c r="H11" s="386">
        <v>428.8</v>
      </c>
      <c r="I11" s="403"/>
      <c r="J11" s="404">
        <f>E11-F11</f>
        <v>482.80000000000007</v>
      </c>
      <c r="K11" s="447">
        <v>3164681000</v>
      </c>
      <c r="L11" s="388"/>
    </row>
    <row r="12" spans="1:12" ht="33" customHeight="1">
      <c r="A12" s="445">
        <v>2</v>
      </c>
      <c r="B12" s="446" t="s">
        <v>353</v>
      </c>
      <c r="C12" s="403">
        <v>26</v>
      </c>
      <c r="D12" s="403">
        <v>21</v>
      </c>
      <c r="E12" s="404">
        <v>363.4</v>
      </c>
      <c r="F12" s="403">
        <v>214.6</v>
      </c>
      <c r="G12" s="403">
        <v>64.7</v>
      </c>
      <c r="H12" s="386">
        <v>13.3</v>
      </c>
      <c r="I12" s="403">
        <v>136.6</v>
      </c>
      <c r="J12" s="404">
        <f>E12-F12</f>
        <v>148.79999999999998</v>
      </c>
      <c r="K12" s="447">
        <v>1939624000</v>
      </c>
      <c r="L12" s="447"/>
    </row>
    <row r="13" spans="1:12" ht="33" customHeight="1">
      <c r="A13" s="445">
        <v>3</v>
      </c>
      <c r="B13" s="446" t="s">
        <v>93</v>
      </c>
      <c r="C13" s="403">
        <v>27</v>
      </c>
      <c r="D13" s="403">
        <v>24</v>
      </c>
      <c r="E13" s="404">
        <v>248.3</v>
      </c>
      <c r="F13" s="403">
        <v>135.5</v>
      </c>
      <c r="G13" s="403">
        <v>36.5</v>
      </c>
      <c r="H13" s="386">
        <v>21</v>
      </c>
      <c r="I13" s="386">
        <v>78</v>
      </c>
      <c r="J13" s="404">
        <f>E13-F13</f>
        <v>112.80000000000001</v>
      </c>
      <c r="K13" s="447">
        <v>12317000</v>
      </c>
      <c r="L13" s="447"/>
    </row>
    <row r="14" spans="1:12" s="395" customFormat="1" ht="33" customHeight="1">
      <c r="A14" s="444" t="s">
        <v>101</v>
      </c>
      <c r="B14" s="398" t="s">
        <v>102</v>
      </c>
      <c r="C14" s="444"/>
      <c r="D14" s="444"/>
      <c r="E14" s="405"/>
      <c r="F14" s="405"/>
      <c r="G14" s="405"/>
      <c r="H14" s="405"/>
      <c r="I14" s="405"/>
      <c r="J14" s="386">
        <f t="shared" ref="J14" si="0">E14-F14</f>
        <v>0</v>
      </c>
      <c r="K14" s="406"/>
      <c r="L14" s="406"/>
    </row>
    <row r="15" spans="1:12" ht="33" customHeight="1">
      <c r="A15" s="445">
        <v>4</v>
      </c>
      <c r="B15" s="446" t="s">
        <v>36</v>
      </c>
      <c r="C15" s="403">
        <v>26</v>
      </c>
      <c r="D15" s="403">
        <v>43</v>
      </c>
      <c r="E15" s="404">
        <v>413.1</v>
      </c>
      <c r="F15" s="404">
        <v>96.4</v>
      </c>
      <c r="G15" s="404">
        <v>54.4</v>
      </c>
      <c r="H15" s="404">
        <v>42</v>
      </c>
      <c r="I15" s="404"/>
      <c r="J15" s="404">
        <f t="shared" ref="J15" si="1">E15-F15</f>
        <v>316.70000000000005</v>
      </c>
      <c r="K15" s="447">
        <v>9754000</v>
      </c>
      <c r="L15" s="447"/>
    </row>
    <row r="16" spans="1:12" s="395" customFormat="1" ht="33" customHeight="1">
      <c r="A16" s="671" t="s">
        <v>239</v>
      </c>
      <c r="B16" s="671"/>
      <c r="C16" s="444"/>
      <c r="D16" s="444"/>
      <c r="E16" s="411">
        <f t="shared" ref="E16:J16" si="2">SUM(E10:E15)</f>
        <v>2016.5</v>
      </c>
      <c r="F16" s="411">
        <f t="shared" si="2"/>
        <v>955.4</v>
      </c>
      <c r="G16" s="411">
        <f t="shared" si="2"/>
        <v>235.70000000000002</v>
      </c>
      <c r="H16" s="411">
        <f t="shared" si="2"/>
        <v>505.1</v>
      </c>
      <c r="I16" s="411">
        <f t="shared" si="2"/>
        <v>214.6</v>
      </c>
      <c r="J16" s="411">
        <f t="shared" si="2"/>
        <v>1061.1000000000001</v>
      </c>
      <c r="K16" s="406">
        <f>SUM(K11:K15)</f>
        <v>5126376000</v>
      </c>
      <c r="L16" s="406"/>
    </row>
    <row r="20" spans="1:10" s="412" customFormat="1">
      <c r="A20" s="413"/>
      <c r="B20" s="414"/>
      <c r="C20" s="413"/>
      <c r="D20" s="413"/>
      <c r="E20" s="413"/>
      <c r="F20" s="413"/>
      <c r="G20" s="413"/>
      <c r="H20" s="413"/>
      <c r="I20" s="413"/>
      <c r="J20" s="413"/>
    </row>
    <row r="21" spans="1:10" s="412" customFormat="1">
      <c r="A21" s="413"/>
      <c r="B21" s="414"/>
      <c r="C21" s="413"/>
      <c r="D21" s="413"/>
      <c r="E21" s="413"/>
      <c r="F21" s="413"/>
      <c r="G21" s="413"/>
      <c r="H21" s="413"/>
      <c r="I21" s="413"/>
      <c r="J21" s="413"/>
    </row>
  </sheetData>
  <autoFilter ref="A6:L16">
    <filterColumn colId="5" showButton="0"/>
    <filterColumn colId="6" showButton="0"/>
    <filterColumn colId="7" showButton="0"/>
    <filterColumn colId="8" showButton="0"/>
    <filterColumn colId="10" showButton="0"/>
  </autoFilter>
  <mergeCells count="20">
    <mergeCell ref="A16:B16"/>
    <mergeCell ref="A1:L1"/>
    <mergeCell ref="K6:K9"/>
    <mergeCell ref="F7:F9"/>
    <mergeCell ref="G7:I7"/>
    <mergeCell ref="J7:J9"/>
    <mergeCell ref="G8:G9"/>
    <mergeCell ref="H8:H9"/>
    <mergeCell ref="I8:I9"/>
    <mergeCell ref="L6:L9"/>
    <mergeCell ref="A2:L2"/>
    <mergeCell ref="A3:L3"/>
    <mergeCell ref="A4:L4"/>
    <mergeCell ref="A5:L5"/>
    <mergeCell ref="A6:A9"/>
    <mergeCell ref="B6:B9"/>
    <mergeCell ref="C6:C9"/>
    <mergeCell ref="D6:D9"/>
    <mergeCell ref="E6:E9"/>
    <mergeCell ref="F6:J6"/>
  </mergeCells>
  <printOptions horizontalCentered="1"/>
  <pageMargins left="0.11811023622047245" right="0.11811023622047245" top="0.55118110236220474" bottom="0.35433070866141736" header="0.31496062992125984" footer="0.31496062992125984"/>
  <pageSetup paperSize="9" scale="90" orientation="landscape" r:id="rId1"/>
</worksheet>
</file>

<file path=xl/worksheets/sheet24.xml><?xml version="1.0" encoding="utf-8"?>
<worksheet xmlns="http://schemas.openxmlformats.org/spreadsheetml/2006/main" xmlns:r="http://schemas.openxmlformats.org/officeDocument/2006/relationships">
  <sheetPr codeName="Sheet15"/>
  <dimension ref="A1:XEM65"/>
  <sheetViews>
    <sheetView view="pageBreakPreview" topLeftCell="I55" zoomScaleNormal="100" zoomScaleSheetLayoutView="100" workbookViewId="0">
      <selection activeCell="P12" sqref="P12"/>
    </sheetView>
  </sheetViews>
  <sheetFormatPr defaultColWidth="10" defaultRowHeight="15.6"/>
  <cols>
    <col min="1" max="1" width="5.5546875" style="22" customWidth="1"/>
    <col min="2" max="2" width="30.33203125" style="112" customWidth="1"/>
    <col min="3" max="3" width="9.33203125" style="22" customWidth="1"/>
    <col min="4" max="4" width="8.109375" style="21" customWidth="1"/>
    <col min="5" max="5" width="10.6640625" style="22" customWidth="1"/>
    <col min="6" max="6" width="10.109375" style="22" bestFit="1" customWidth="1"/>
    <col min="7" max="7" width="9" style="22" bestFit="1" customWidth="1"/>
    <col min="8" max="8" width="8.88671875" style="22" customWidth="1"/>
    <col min="9" max="9" width="10.109375" style="22" bestFit="1" customWidth="1"/>
    <col min="10" max="10" width="13.44140625" style="22" customWidth="1"/>
    <col min="11" max="12" width="15.6640625" style="144" customWidth="1"/>
    <col min="13" max="16384" width="10" style="14"/>
  </cols>
  <sheetData>
    <row r="1" spans="1:16367" ht="18">
      <c r="A1" s="695" t="s">
        <v>286</v>
      </c>
      <c r="B1" s="695"/>
      <c r="C1" s="695"/>
      <c r="D1" s="695"/>
      <c r="E1" s="695"/>
      <c r="F1" s="695"/>
      <c r="G1" s="695"/>
      <c r="H1" s="695"/>
      <c r="I1" s="695"/>
      <c r="J1" s="695"/>
      <c r="K1" s="695"/>
      <c r="L1" s="695"/>
    </row>
    <row r="2" spans="1:16367" s="343" customFormat="1" ht="15.75" customHeight="1">
      <c r="A2" s="700" t="s">
        <v>347</v>
      </c>
      <c r="B2" s="700"/>
      <c r="C2" s="700"/>
      <c r="D2" s="700"/>
      <c r="E2" s="700"/>
      <c r="F2" s="700"/>
      <c r="G2" s="700"/>
      <c r="H2" s="700"/>
      <c r="I2" s="700"/>
      <c r="J2" s="700"/>
      <c r="K2" s="700"/>
      <c r="L2" s="700"/>
    </row>
    <row r="3" spans="1:16367" s="343" customFormat="1" ht="15.75" customHeight="1">
      <c r="A3" s="700" t="s">
        <v>346</v>
      </c>
      <c r="B3" s="700"/>
      <c r="C3" s="700"/>
      <c r="D3" s="700"/>
      <c r="E3" s="700"/>
      <c r="F3" s="700"/>
      <c r="G3" s="700"/>
      <c r="H3" s="700"/>
      <c r="I3" s="700"/>
      <c r="J3" s="700"/>
      <c r="K3" s="700"/>
      <c r="L3" s="700"/>
    </row>
    <row r="4" spans="1:16367" s="343" customFormat="1" ht="15.75" customHeight="1">
      <c r="A4" s="696" t="s">
        <v>340</v>
      </c>
      <c r="B4" s="678"/>
      <c r="C4" s="678"/>
      <c r="D4" s="678"/>
      <c r="E4" s="644"/>
      <c r="F4" s="678"/>
      <c r="G4" s="678"/>
      <c r="H4" s="678"/>
      <c r="I4" s="678"/>
      <c r="J4" s="644"/>
      <c r="K4" s="678"/>
      <c r="L4" s="678"/>
    </row>
    <row r="5" spans="1:16367" ht="10.8" customHeight="1">
      <c r="A5" s="345"/>
      <c r="B5" s="345"/>
      <c r="C5" s="345"/>
      <c r="D5" s="345"/>
      <c r="E5" s="345"/>
      <c r="F5" s="345"/>
      <c r="G5" s="345"/>
      <c r="H5" s="345"/>
      <c r="I5" s="345"/>
      <c r="J5" s="345"/>
      <c r="K5" s="345"/>
      <c r="L5" s="345"/>
    </row>
    <row r="6" spans="1:16367" ht="15.6" customHeight="1">
      <c r="A6" s="546" t="s">
        <v>4</v>
      </c>
      <c r="B6" s="546" t="s">
        <v>3</v>
      </c>
      <c r="C6" s="546" t="s">
        <v>281</v>
      </c>
      <c r="D6" s="546" t="s">
        <v>282</v>
      </c>
      <c r="E6" s="546" t="s">
        <v>0</v>
      </c>
      <c r="F6" s="679" t="s">
        <v>27</v>
      </c>
      <c r="G6" s="679"/>
      <c r="H6" s="679"/>
      <c r="I6" s="679"/>
      <c r="J6" s="679"/>
      <c r="K6" s="676" t="s">
        <v>351</v>
      </c>
      <c r="L6" s="674" t="s">
        <v>187</v>
      </c>
    </row>
    <row r="7" spans="1:16367">
      <c r="A7" s="546"/>
      <c r="B7" s="546"/>
      <c r="C7" s="546"/>
      <c r="D7" s="546"/>
      <c r="E7" s="546"/>
      <c r="F7" s="546" t="s">
        <v>32</v>
      </c>
      <c r="G7" s="546" t="s">
        <v>28</v>
      </c>
      <c r="H7" s="546"/>
      <c r="I7" s="546"/>
      <c r="J7" s="546" t="s">
        <v>30</v>
      </c>
      <c r="K7" s="676"/>
      <c r="L7" s="674"/>
    </row>
    <row r="8" spans="1:16367" ht="15.75" customHeight="1">
      <c r="A8" s="546"/>
      <c r="B8" s="546"/>
      <c r="C8" s="546"/>
      <c r="D8" s="546"/>
      <c r="E8" s="546"/>
      <c r="F8" s="546"/>
      <c r="G8" s="546" t="s">
        <v>13</v>
      </c>
      <c r="H8" s="546" t="s">
        <v>20</v>
      </c>
      <c r="I8" s="546" t="s">
        <v>31</v>
      </c>
      <c r="J8" s="546"/>
      <c r="K8" s="676"/>
      <c r="L8" s="674"/>
    </row>
    <row r="9" spans="1:16367" s="8" customFormat="1" ht="40.5" customHeight="1">
      <c r="A9" s="546"/>
      <c r="B9" s="546"/>
      <c r="C9" s="546"/>
      <c r="D9" s="546"/>
      <c r="E9" s="546"/>
      <c r="F9" s="546"/>
      <c r="G9" s="546"/>
      <c r="H9" s="546"/>
      <c r="I9" s="546"/>
      <c r="J9" s="546"/>
      <c r="K9" s="676"/>
      <c r="L9" s="674"/>
    </row>
    <row r="10" spans="1:16367" s="135" customFormat="1">
      <c r="A10" s="92" t="s">
        <v>59</v>
      </c>
      <c r="B10" s="299" t="s">
        <v>60</v>
      </c>
      <c r="C10" s="299"/>
      <c r="D10" s="299"/>
      <c r="E10" s="299"/>
      <c r="F10" s="299"/>
      <c r="G10" s="299"/>
      <c r="H10" s="299"/>
      <c r="I10" s="299"/>
      <c r="J10" s="299"/>
      <c r="K10" s="300"/>
      <c r="L10" s="300"/>
    </row>
    <row r="11" spans="1:16367" s="135" customFormat="1">
      <c r="A11" s="29">
        <v>1</v>
      </c>
      <c r="B11" s="35" t="s">
        <v>170</v>
      </c>
      <c r="C11" s="29">
        <v>98</v>
      </c>
      <c r="D11" s="29">
        <v>28</v>
      </c>
      <c r="E11" s="25">
        <v>0.5</v>
      </c>
      <c r="F11" s="25">
        <v>0.5</v>
      </c>
      <c r="G11" s="25"/>
      <c r="H11" s="25"/>
      <c r="I11" s="185"/>
      <c r="J11" s="185"/>
      <c r="K11" s="184">
        <v>105000</v>
      </c>
      <c r="L11" s="18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c r="BPW11" s="14"/>
      <c r="BPX11" s="14"/>
      <c r="BPY11" s="14"/>
      <c r="BPZ11" s="14"/>
      <c r="BQA11" s="14"/>
      <c r="BQB11" s="14"/>
      <c r="BQC11" s="14"/>
      <c r="BQD11" s="14"/>
      <c r="BQE11" s="14"/>
      <c r="BQF11" s="14"/>
      <c r="BQG11" s="14"/>
      <c r="BQH11" s="14"/>
      <c r="BQI11" s="14"/>
      <c r="BQJ11" s="14"/>
      <c r="BQK11" s="14"/>
      <c r="BQL11" s="14"/>
      <c r="BQM11" s="14"/>
      <c r="BQN11" s="14"/>
      <c r="BQO11" s="14"/>
      <c r="BQP11" s="14"/>
      <c r="BQQ11" s="14"/>
      <c r="BQR11" s="14"/>
      <c r="BQS11" s="14"/>
      <c r="BQT11" s="14"/>
      <c r="BQU11" s="14"/>
      <c r="BQV11" s="14"/>
      <c r="BQW11" s="14"/>
      <c r="BQX11" s="14"/>
      <c r="BQY11" s="14"/>
      <c r="BQZ11" s="14"/>
      <c r="BRA11" s="14"/>
      <c r="BRB11" s="14"/>
      <c r="BRC11" s="14"/>
      <c r="BRD11" s="14"/>
      <c r="BRE11" s="14"/>
      <c r="BRF11" s="14"/>
      <c r="BRG11" s="14"/>
      <c r="BRH11" s="14"/>
      <c r="BRI11" s="14"/>
      <c r="BRJ11" s="14"/>
      <c r="BRK11" s="14"/>
      <c r="BRL11" s="14"/>
      <c r="BRM11" s="14"/>
      <c r="BRN11" s="14"/>
      <c r="BRO11" s="14"/>
      <c r="BRP11" s="14"/>
      <c r="BRQ11" s="14"/>
      <c r="BRR11" s="14"/>
      <c r="BRS11" s="14"/>
      <c r="BRT11" s="14"/>
      <c r="BRU11" s="14"/>
      <c r="BRV11" s="14"/>
      <c r="BRW11" s="14"/>
      <c r="BRX11" s="14"/>
      <c r="BRY11" s="14"/>
      <c r="BRZ11" s="14"/>
      <c r="BSA11" s="14"/>
      <c r="BSB11" s="14"/>
      <c r="BSC11" s="14"/>
      <c r="BSD11" s="14"/>
      <c r="BSE11" s="14"/>
      <c r="BSF11" s="14"/>
      <c r="BSG11" s="14"/>
      <c r="BSH11" s="14"/>
      <c r="BSI11" s="14"/>
      <c r="BSJ11" s="14"/>
      <c r="BSK11" s="14"/>
      <c r="BSL11" s="14"/>
      <c r="BSM11" s="14"/>
      <c r="BSN11" s="14"/>
      <c r="BSO11" s="14"/>
      <c r="BSP11" s="14"/>
      <c r="BSQ11" s="14"/>
      <c r="BSR11" s="14"/>
      <c r="BSS11" s="14"/>
      <c r="BST11" s="14"/>
      <c r="BSU11" s="14"/>
      <c r="BSV11" s="14"/>
      <c r="BSW11" s="14"/>
      <c r="BSX11" s="14"/>
      <c r="BSY11" s="14"/>
      <c r="BSZ11" s="14"/>
      <c r="BTA11" s="14"/>
      <c r="BTB11" s="14"/>
      <c r="BTC11" s="14"/>
      <c r="BTD11" s="14"/>
      <c r="BTE11" s="14"/>
      <c r="BTF11" s="14"/>
      <c r="BTG11" s="14"/>
      <c r="BTH11" s="14"/>
      <c r="BTI11" s="14"/>
      <c r="BTJ11" s="14"/>
      <c r="BTK11" s="14"/>
      <c r="BTL11" s="14"/>
      <c r="BTM11" s="14"/>
      <c r="BTN11" s="14"/>
      <c r="BTO11" s="14"/>
      <c r="BTP11" s="14"/>
      <c r="BTQ11" s="14"/>
      <c r="BTR11" s="14"/>
      <c r="BTS11" s="14"/>
      <c r="BTT11" s="14"/>
      <c r="BTU11" s="14"/>
      <c r="BTV11" s="14"/>
      <c r="BTW11" s="14"/>
      <c r="BTX11" s="14"/>
      <c r="BTY11" s="14"/>
      <c r="BTZ11" s="14"/>
      <c r="BUA11" s="14"/>
      <c r="BUB11" s="14"/>
      <c r="BUC11" s="14"/>
      <c r="BUD11" s="14"/>
      <c r="BUE11" s="14"/>
      <c r="BUF11" s="14"/>
      <c r="BUG11" s="14"/>
      <c r="BUH11" s="14"/>
      <c r="BUI11" s="14"/>
      <c r="BUJ11" s="14"/>
      <c r="BUK11" s="14"/>
      <c r="BUL11" s="14"/>
      <c r="BUM11" s="14"/>
      <c r="BUN11" s="14"/>
      <c r="BUO11" s="14"/>
      <c r="BUP11" s="14"/>
      <c r="BUQ11" s="14"/>
      <c r="BUR11" s="14"/>
      <c r="BUS11" s="14"/>
      <c r="BUT11" s="14"/>
      <c r="BUU11" s="14"/>
      <c r="BUV11" s="14"/>
      <c r="BUW11" s="14"/>
      <c r="BUX11" s="14"/>
      <c r="BUY11" s="14"/>
      <c r="BUZ11" s="14"/>
      <c r="BVA11" s="14"/>
      <c r="BVB11" s="14"/>
      <c r="BVC11" s="14"/>
      <c r="BVD11" s="14"/>
      <c r="BVE11" s="14"/>
      <c r="BVF11" s="14"/>
      <c r="BVG11" s="14"/>
      <c r="BVH11" s="14"/>
      <c r="BVI11" s="14"/>
      <c r="BVJ11" s="14"/>
      <c r="BVK11" s="14"/>
      <c r="BVL11" s="14"/>
      <c r="BVM11" s="14"/>
      <c r="BVN11" s="14"/>
      <c r="BVO11" s="14"/>
      <c r="BVP11" s="14"/>
      <c r="BVQ11" s="14"/>
      <c r="BVR11" s="14"/>
      <c r="BVS11" s="14"/>
      <c r="BVT11" s="14"/>
      <c r="BVU11" s="14"/>
      <c r="BVV11" s="14"/>
      <c r="BVW11" s="14"/>
      <c r="BVX11" s="14"/>
      <c r="BVY11" s="14"/>
      <c r="BVZ11" s="14"/>
      <c r="BWA11" s="14"/>
      <c r="BWB11" s="14"/>
      <c r="BWC11" s="14"/>
      <c r="BWD11" s="14"/>
      <c r="BWE11" s="14"/>
      <c r="BWF11" s="14"/>
      <c r="BWG11" s="14"/>
      <c r="BWH11" s="14"/>
      <c r="BWI11" s="14"/>
      <c r="BWJ11" s="14"/>
      <c r="BWK11" s="14"/>
      <c r="BWL11" s="14"/>
      <c r="BWM11" s="14"/>
      <c r="BWN11" s="14"/>
      <c r="BWO11" s="14"/>
      <c r="BWP11" s="14"/>
      <c r="BWQ11" s="14"/>
      <c r="BWR11" s="14"/>
      <c r="BWS11" s="14"/>
      <c r="BWT11" s="14"/>
      <c r="BWU11" s="14"/>
      <c r="BWV11" s="14"/>
      <c r="BWW11" s="14"/>
      <c r="BWX11" s="14"/>
      <c r="BWY11" s="14"/>
      <c r="BWZ11" s="14"/>
      <c r="BXA11" s="14"/>
      <c r="BXB11" s="14"/>
      <c r="BXC11" s="14"/>
      <c r="BXD11" s="14"/>
      <c r="BXE11" s="14"/>
      <c r="BXF11" s="14"/>
      <c r="BXG11" s="14"/>
      <c r="BXH11" s="14"/>
      <c r="BXI11" s="14"/>
      <c r="BXJ11" s="14"/>
      <c r="BXK11" s="14"/>
      <c r="BXL11" s="14"/>
      <c r="BXM11" s="14"/>
      <c r="BXN11" s="14"/>
      <c r="BXO11" s="14"/>
      <c r="BXP11" s="14"/>
      <c r="BXQ11" s="14"/>
      <c r="BXR11" s="14"/>
      <c r="BXS11" s="14"/>
      <c r="BXT11" s="14"/>
      <c r="BXU11" s="14"/>
      <c r="BXV11" s="14"/>
      <c r="BXW11" s="14"/>
      <c r="BXX11" s="14"/>
      <c r="BXY11" s="14"/>
      <c r="BXZ11" s="14"/>
      <c r="BYA11" s="14"/>
      <c r="BYB11" s="14"/>
      <c r="BYC11" s="14"/>
      <c r="BYD11" s="14"/>
      <c r="BYE11" s="14"/>
      <c r="BYF11" s="14"/>
      <c r="BYG11" s="14"/>
      <c r="BYH11" s="14"/>
      <c r="BYI11" s="14"/>
      <c r="BYJ11" s="14"/>
      <c r="BYK11" s="14"/>
      <c r="BYL11" s="14"/>
      <c r="BYM11" s="14"/>
      <c r="BYN11" s="14"/>
      <c r="BYO11" s="14"/>
      <c r="BYP11" s="14"/>
      <c r="BYQ11" s="14"/>
      <c r="BYR11" s="14"/>
      <c r="BYS11" s="14"/>
      <c r="BYT11" s="14"/>
      <c r="BYU11" s="14"/>
      <c r="BYV11" s="14"/>
      <c r="BYW11" s="14"/>
      <c r="BYX11" s="14"/>
      <c r="BYY11" s="14"/>
      <c r="BYZ11" s="14"/>
      <c r="BZA11" s="14"/>
      <c r="BZB11" s="14"/>
      <c r="BZC11" s="14"/>
      <c r="BZD11" s="14"/>
      <c r="BZE11" s="14"/>
      <c r="BZF11" s="14"/>
      <c r="BZG11" s="14"/>
      <c r="BZH11" s="14"/>
      <c r="BZI11" s="14"/>
      <c r="BZJ11" s="14"/>
      <c r="BZK11" s="14"/>
      <c r="BZL11" s="14"/>
      <c r="BZM11" s="14"/>
      <c r="BZN11" s="14"/>
      <c r="BZO11" s="14"/>
      <c r="BZP11" s="14"/>
      <c r="BZQ11" s="14"/>
      <c r="BZR11" s="14"/>
      <c r="BZS11" s="14"/>
      <c r="BZT11" s="14"/>
      <c r="BZU11" s="14"/>
      <c r="BZV11" s="14"/>
      <c r="BZW11" s="14"/>
      <c r="BZX11" s="14"/>
      <c r="BZY11" s="14"/>
      <c r="BZZ11" s="14"/>
      <c r="CAA11" s="14"/>
      <c r="CAB11" s="14"/>
      <c r="CAC11" s="14"/>
      <c r="CAD11" s="14"/>
      <c r="CAE11" s="14"/>
      <c r="CAF11" s="14"/>
      <c r="CAG11" s="14"/>
      <c r="CAH11" s="14"/>
      <c r="CAI11" s="14"/>
      <c r="CAJ11" s="14"/>
      <c r="CAK11" s="14"/>
      <c r="CAL11" s="14"/>
      <c r="CAM11" s="14"/>
      <c r="CAN11" s="14"/>
      <c r="CAO11" s="14"/>
      <c r="CAP11" s="14"/>
      <c r="CAQ11" s="14"/>
      <c r="CAR11" s="14"/>
      <c r="CAS11" s="14"/>
      <c r="CAT11" s="14"/>
      <c r="CAU11" s="14"/>
      <c r="CAV11" s="14"/>
      <c r="CAW11" s="14"/>
      <c r="CAX11" s="14"/>
      <c r="CAY11" s="14"/>
      <c r="CAZ11" s="14"/>
      <c r="CBA11" s="14"/>
      <c r="CBB11" s="14"/>
      <c r="CBC11" s="14"/>
      <c r="CBD11" s="14"/>
      <c r="CBE11" s="14"/>
      <c r="CBF11" s="14"/>
      <c r="CBG11" s="14"/>
      <c r="CBH11" s="14"/>
      <c r="CBI11" s="14"/>
      <c r="CBJ11" s="14"/>
      <c r="CBK11" s="14"/>
      <c r="CBL11" s="14"/>
      <c r="CBM11" s="14"/>
      <c r="CBN11" s="14"/>
      <c r="CBO11" s="14"/>
      <c r="CBP11" s="14"/>
      <c r="CBQ11" s="14"/>
      <c r="CBR11" s="14"/>
      <c r="CBS11" s="14"/>
      <c r="CBT11" s="14"/>
      <c r="CBU11" s="14"/>
      <c r="CBV11" s="14"/>
      <c r="CBW11" s="14"/>
      <c r="CBX11" s="14"/>
      <c r="CBY11" s="14"/>
      <c r="CBZ11" s="14"/>
      <c r="CCA11" s="14"/>
      <c r="CCB11" s="14"/>
      <c r="CCC11" s="14"/>
      <c r="CCD11" s="14"/>
      <c r="CCE11" s="14"/>
      <c r="CCF11" s="14"/>
      <c r="CCG11" s="14"/>
      <c r="CCH11" s="14"/>
      <c r="CCI11" s="14"/>
      <c r="CCJ11" s="14"/>
      <c r="CCK11" s="14"/>
      <c r="CCL11" s="14"/>
      <c r="CCM11" s="14"/>
      <c r="CCN11" s="14"/>
      <c r="CCO11" s="14"/>
      <c r="CCP11" s="14"/>
      <c r="CCQ11" s="14"/>
      <c r="CCR11" s="14"/>
      <c r="CCS11" s="14"/>
      <c r="CCT11" s="14"/>
      <c r="CCU11" s="14"/>
      <c r="CCV11" s="14"/>
      <c r="CCW11" s="14"/>
      <c r="CCX11" s="14"/>
      <c r="CCY11" s="14"/>
      <c r="CCZ11" s="14"/>
      <c r="CDA11" s="14"/>
      <c r="CDB11" s="14"/>
      <c r="CDC11" s="14"/>
      <c r="CDD11" s="14"/>
      <c r="CDE11" s="14"/>
      <c r="CDF11" s="14"/>
      <c r="CDG11" s="14"/>
      <c r="CDH11" s="14"/>
      <c r="CDI11" s="14"/>
      <c r="CDJ11" s="14"/>
      <c r="CDK11" s="14"/>
      <c r="CDL11" s="14"/>
      <c r="CDM11" s="14"/>
      <c r="CDN11" s="14"/>
      <c r="CDO11" s="14"/>
      <c r="CDP11" s="14"/>
      <c r="CDQ11" s="14"/>
      <c r="CDR11" s="14"/>
      <c r="CDS11" s="14"/>
      <c r="CDT11" s="14"/>
      <c r="CDU11" s="14"/>
      <c r="CDV11" s="14"/>
      <c r="CDW11" s="14"/>
      <c r="CDX11" s="14"/>
      <c r="CDY11" s="14"/>
      <c r="CDZ11" s="14"/>
      <c r="CEA11" s="14"/>
      <c r="CEB11" s="14"/>
      <c r="CEC11" s="14"/>
      <c r="CED11" s="14"/>
      <c r="CEE11" s="14"/>
      <c r="CEF11" s="14"/>
      <c r="CEG11" s="14"/>
      <c r="CEH11" s="14"/>
      <c r="CEI11" s="14"/>
      <c r="CEJ11" s="14"/>
      <c r="CEK11" s="14"/>
      <c r="CEL11" s="14"/>
      <c r="CEM11" s="14"/>
      <c r="CEN11" s="14"/>
      <c r="CEO11" s="14"/>
      <c r="CEP11" s="14"/>
      <c r="CEQ11" s="14"/>
      <c r="CER11" s="14"/>
      <c r="CES11" s="14"/>
      <c r="CET11" s="14"/>
      <c r="CEU11" s="14"/>
      <c r="CEV11" s="14"/>
      <c r="CEW11" s="14"/>
      <c r="CEX11" s="14"/>
      <c r="CEY11" s="14"/>
      <c r="CEZ11" s="14"/>
      <c r="CFA11" s="14"/>
      <c r="CFB11" s="14"/>
      <c r="CFC11" s="14"/>
      <c r="CFD11" s="14"/>
      <c r="CFE11" s="14"/>
      <c r="CFF11" s="14"/>
      <c r="CFG11" s="14"/>
      <c r="CFH11" s="14"/>
      <c r="CFI11" s="14"/>
      <c r="CFJ11" s="14"/>
      <c r="CFK11" s="14"/>
      <c r="CFL11" s="14"/>
      <c r="CFM11" s="14"/>
      <c r="CFN11" s="14"/>
      <c r="CFO11" s="14"/>
      <c r="CFP11" s="14"/>
      <c r="CFQ11" s="14"/>
      <c r="CFR11" s="14"/>
      <c r="CFS11" s="14"/>
      <c r="CFT11" s="14"/>
      <c r="CFU11" s="14"/>
      <c r="CFV11" s="14"/>
      <c r="CFW11" s="14"/>
      <c r="CFX11" s="14"/>
      <c r="CFY11" s="14"/>
      <c r="CFZ11" s="14"/>
      <c r="CGA11" s="14"/>
      <c r="CGB11" s="14"/>
      <c r="CGC11" s="14"/>
      <c r="CGD11" s="14"/>
      <c r="CGE11" s="14"/>
      <c r="CGF11" s="14"/>
      <c r="CGG11" s="14"/>
      <c r="CGH11" s="14"/>
      <c r="CGI11" s="14"/>
      <c r="CGJ11" s="14"/>
      <c r="CGK11" s="14"/>
      <c r="CGL11" s="14"/>
      <c r="CGM11" s="14"/>
      <c r="CGN11" s="14"/>
      <c r="CGO11" s="14"/>
      <c r="CGP11" s="14"/>
      <c r="CGQ11" s="14"/>
      <c r="CGR11" s="14"/>
      <c r="CGS11" s="14"/>
      <c r="CGT11" s="14"/>
      <c r="CGU11" s="14"/>
      <c r="CGV11" s="14"/>
      <c r="CGW11" s="14"/>
      <c r="CGX11" s="14"/>
      <c r="CGY11" s="14"/>
      <c r="CGZ11" s="14"/>
      <c r="CHA11" s="14"/>
      <c r="CHB11" s="14"/>
      <c r="CHC11" s="14"/>
      <c r="CHD11" s="14"/>
      <c r="CHE11" s="14"/>
      <c r="CHF11" s="14"/>
      <c r="CHG11" s="14"/>
      <c r="CHH11" s="14"/>
      <c r="CHI11" s="14"/>
      <c r="CHJ11" s="14"/>
      <c r="CHK11" s="14"/>
      <c r="CHL11" s="14"/>
      <c r="CHM11" s="14"/>
      <c r="CHN11" s="14"/>
      <c r="CHO11" s="14"/>
      <c r="CHP11" s="14"/>
      <c r="CHQ11" s="14"/>
      <c r="CHR11" s="14"/>
      <c r="CHS11" s="14"/>
      <c r="CHT11" s="14"/>
      <c r="CHU11" s="14"/>
      <c r="CHV11" s="14"/>
      <c r="CHW11" s="14"/>
      <c r="CHX11" s="14"/>
      <c r="CHY11" s="14"/>
      <c r="CHZ11" s="14"/>
      <c r="CIA11" s="14"/>
      <c r="CIB11" s="14"/>
      <c r="CIC11" s="14"/>
      <c r="CID11" s="14"/>
      <c r="CIE11" s="14"/>
      <c r="CIF11" s="14"/>
      <c r="CIG11" s="14"/>
      <c r="CIH11" s="14"/>
      <c r="CII11" s="14"/>
      <c r="CIJ11" s="14"/>
      <c r="CIK11" s="14"/>
      <c r="CIL11" s="14"/>
      <c r="CIM11" s="14"/>
      <c r="CIN11" s="14"/>
      <c r="CIO11" s="14"/>
      <c r="CIP11" s="14"/>
      <c r="CIQ11" s="14"/>
      <c r="CIR11" s="14"/>
      <c r="CIS11" s="14"/>
      <c r="CIT11" s="14"/>
      <c r="CIU11" s="14"/>
      <c r="CIV11" s="14"/>
      <c r="CIW11" s="14"/>
      <c r="CIX11" s="14"/>
      <c r="CIY11" s="14"/>
      <c r="CIZ11" s="14"/>
      <c r="CJA11" s="14"/>
      <c r="CJB11" s="14"/>
      <c r="CJC11" s="14"/>
      <c r="CJD11" s="14"/>
      <c r="CJE11" s="14"/>
      <c r="CJF11" s="14"/>
      <c r="CJG11" s="14"/>
      <c r="CJH11" s="14"/>
      <c r="CJI11" s="14"/>
      <c r="CJJ11" s="14"/>
      <c r="CJK11" s="14"/>
      <c r="CJL11" s="14"/>
      <c r="CJM11" s="14"/>
      <c r="CJN11" s="14"/>
      <c r="CJO11" s="14"/>
      <c r="CJP11" s="14"/>
      <c r="CJQ11" s="14"/>
      <c r="CJR11" s="14"/>
      <c r="CJS11" s="14"/>
      <c r="CJT11" s="14"/>
      <c r="CJU11" s="14"/>
      <c r="CJV11" s="14"/>
      <c r="CJW11" s="14"/>
      <c r="CJX11" s="14"/>
      <c r="CJY11" s="14"/>
      <c r="CJZ11" s="14"/>
      <c r="CKA11" s="14"/>
      <c r="CKB11" s="14"/>
      <c r="CKC11" s="14"/>
      <c r="CKD11" s="14"/>
      <c r="CKE11" s="14"/>
      <c r="CKF11" s="14"/>
      <c r="CKG11" s="14"/>
      <c r="CKH11" s="14"/>
      <c r="CKI11" s="14"/>
      <c r="CKJ11" s="14"/>
      <c r="CKK11" s="14"/>
      <c r="CKL11" s="14"/>
      <c r="CKM11" s="14"/>
      <c r="CKN11" s="14"/>
      <c r="CKO11" s="14"/>
      <c r="CKP11" s="14"/>
      <c r="CKQ11" s="14"/>
      <c r="CKR11" s="14"/>
      <c r="CKS11" s="14"/>
      <c r="CKT11" s="14"/>
      <c r="CKU11" s="14"/>
      <c r="CKV11" s="14"/>
      <c r="CKW11" s="14"/>
      <c r="CKX11" s="14"/>
      <c r="CKY11" s="14"/>
      <c r="CKZ11" s="14"/>
      <c r="CLA11" s="14"/>
      <c r="CLB11" s="14"/>
      <c r="CLC11" s="14"/>
      <c r="CLD11" s="14"/>
      <c r="CLE11" s="14"/>
      <c r="CLF11" s="14"/>
      <c r="CLG11" s="14"/>
      <c r="CLH11" s="14"/>
      <c r="CLI11" s="14"/>
      <c r="CLJ11" s="14"/>
      <c r="CLK11" s="14"/>
      <c r="CLL11" s="14"/>
      <c r="CLM11" s="14"/>
      <c r="CLN11" s="14"/>
      <c r="CLO11" s="14"/>
      <c r="CLP11" s="14"/>
      <c r="CLQ11" s="14"/>
      <c r="CLR11" s="14"/>
      <c r="CLS11" s="14"/>
      <c r="CLT11" s="14"/>
      <c r="CLU11" s="14"/>
      <c r="CLV11" s="14"/>
      <c r="CLW11" s="14"/>
      <c r="CLX11" s="14"/>
      <c r="CLY11" s="14"/>
      <c r="CLZ11" s="14"/>
      <c r="CMA11" s="14"/>
      <c r="CMB11" s="14"/>
      <c r="CMC11" s="14"/>
      <c r="CMD11" s="14"/>
      <c r="CME11" s="14"/>
      <c r="CMF11" s="14"/>
      <c r="CMG11" s="14"/>
      <c r="CMH11" s="14"/>
      <c r="CMI11" s="14"/>
      <c r="CMJ11" s="14"/>
      <c r="CMK11" s="14"/>
      <c r="CML11" s="14"/>
      <c r="CMM11" s="14"/>
      <c r="CMN11" s="14"/>
      <c r="CMO11" s="14"/>
      <c r="CMP11" s="14"/>
      <c r="CMQ11" s="14"/>
      <c r="CMR11" s="14"/>
      <c r="CMS11" s="14"/>
      <c r="CMT11" s="14"/>
      <c r="CMU11" s="14"/>
      <c r="CMV11" s="14"/>
      <c r="CMW11" s="14"/>
      <c r="CMX11" s="14"/>
      <c r="CMY11" s="14"/>
      <c r="CMZ11" s="14"/>
      <c r="CNA11" s="14"/>
      <c r="CNB11" s="14"/>
      <c r="CNC11" s="14"/>
      <c r="CND11" s="14"/>
      <c r="CNE11" s="14"/>
      <c r="CNF11" s="14"/>
      <c r="CNG11" s="14"/>
      <c r="CNH11" s="14"/>
      <c r="CNI11" s="14"/>
      <c r="CNJ11" s="14"/>
      <c r="CNK11" s="14"/>
      <c r="CNL11" s="14"/>
      <c r="CNM11" s="14"/>
      <c r="CNN11" s="14"/>
      <c r="CNO11" s="14"/>
      <c r="CNP11" s="14"/>
      <c r="CNQ11" s="14"/>
      <c r="CNR11" s="14"/>
      <c r="CNS11" s="14"/>
      <c r="CNT11" s="14"/>
      <c r="CNU11" s="14"/>
      <c r="CNV11" s="14"/>
      <c r="CNW11" s="14"/>
      <c r="CNX11" s="14"/>
      <c r="CNY11" s="14"/>
      <c r="CNZ11" s="14"/>
      <c r="COA11" s="14"/>
      <c r="COB11" s="14"/>
      <c r="COC11" s="14"/>
      <c r="COD11" s="14"/>
      <c r="COE11" s="14"/>
      <c r="COF11" s="14"/>
      <c r="COG11" s="14"/>
      <c r="COH11" s="14"/>
      <c r="COI11" s="14"/>
      <c r="COJ11" s="14"/>
      <c r="COK11" s="14"/>
      <c r="COL11" s="14"/>
      <c r="COM11" s="14"/>
      <c r="CON11" s="14"/>
      <c r="COO11" s="14"/>
      <c r="COP11" s="14"/>
      <c r="COQ11" s="14"/>
      <c r="COR11" s="14"/>
      <c r="COS11" s="14"/>
      <c r="COT11" s="14"/>
      <c r="COU11" s="14"/>
      <c r="COV11" s="14"/>
      <c r="COW11" s="14"/>
      <c r="COX11" s="14"/>
      <c r="COY11" s="14"/>
      <c r="COZ11" s="14"/>
      <c r="CPA11" s="14"/>
      <c r="CPB11" s="14"/>
      <c r="CPC11" s="14"/>
      <c r="CPD11" s="14"/>
      <c r="CPE11" s="14"/>
      <c r="CPF11" s="14"/>
      <c r="CPG11" s="14"/>
      <c r="CPH11" s="14"/>
      <c r="CPI11" s="14"/>
      <c r="CPJ11" s="14"/>
      <c r="CPK11" s="14"/>
      <c r="CPL11" s="14"/>
      <c r="CPM11" s="14"/>
      <c r="CPN11" s="14"/>
      <c r="CPO11" s="14"/>
      <c r="CPP11" s="14"/>
      <c r="CPQ11" s="14"/>
      <c r="CPR11" s="14"/>
      <c r="CPS11" s="14"/>
      <c r="CPT11" s="14"/>
      <c r="CPU11" s="14"/>
      <c r="CPV11" s="14"/>
      <c r="CPW11" s="14"/>
      <c r="CPX11" s="14"/>
      <c r="CPY11" s="14"/>
      <c r="CPZ11" s="14"/>
      <c r="CQA11" s="14"/>
      <c r="CQB11" s="14"/>
      <c r="CQC11" s="14"/>
      <c r="CQD11" s="14"/>
      <c r="CQE11" s="14"/>
      <c r="CQF11" s="14"/>
      <c r="CQG11" s="14"/>
      <c r="CQH11" s="14"/>
      <c r="CQI11" s="14"/>
      <c r="CQJ11" s="14"/>
      <c r="CQK11" s="14"/>
      <c r="CQL11" s="14"/>
      <c r="CQM11" s="14"/>
      <c r="CQN11" s="14"/>
      <c r="CQO11" s="14"/>
      <c r="CQP11" s="14"/>
      <c r="CQQ11" s="14"/>
      <c r="CQR11" s="14"/>
      <c r="CQS11" s="14"/>
      <c r="CQT11" s="14"/>
      <c r="CQU11" s="14"/>
      <c r="CQV11" s="14"/>
      <c r="CQW11" s="14"/>
      <c r="CQX11" s="14"/>
      <c r="CQY11" s="14"/>
      <c r="CQZ11" s="14"/>
      <c r="CRA11" s="14"/>
      <c r="CRB11" s="14"/>
      <c r="CRC11" s="14"/>
      <c r="CRD11" s="14"/>
      <c r="CRE11" s="14"/>
      <c r="CRF11" s="14"/>
      <c r="CRG11" s="14"/>
      <c r="CRH11" s="14"/>
      <c r="CRI11" s="14"/>
      <c r="CRJ11" s="14"/>
      <c r="CRK11" s="14"/>
      <c r="CRL11" s="14"/>
      <c r="CRM11" s="14"/>
      <c r="CRN11" s="14"/>
      <c r="CRO11" s="14"/>
      <c r="CRP11" s="14"/>
      <c r="CRQ11" s="14"/>
      <c r="CRR11" s="14"/>
      <c r="CRS11" s="14"/>
      <c r="CRT11" s="14"/>
      <c r="CRU11" s="14"/>
      <c r="CRV11" s="14"/>
      <c r="CRW11" s="14"/>
      <c r="CRX11" s="14"/>
      <c r="CRY11" s="14"/>
      <c r="CRZ11" s="14"/>
      <c r="CSA11" s="14"/>
      <c r="CSB11" s="14"/>
      <c r="CSC11" s="14"/>
      <c r="CSD11" s="14"/>
      <c r="CSE11" s="14"/>
      <c r="CSF11" s="14"/>
      <c r="CSG11" s="14"/>
      <c r="CSH11" s="14"/>
      <c r="CSI11" s="14"/>
      <c r="CSJ11" s="14"/>
      <c r="CSK11" s="14"/>
      <c r="CSL11" s="14"/>
      <c r="CSM11" s="14"/>
      <c r="CSN11" s="14"/>
      <c r="CSO11" s="14"/>
      <c r="CSP11" s="14"/>
      <c r="CSQ11" s="14"/>
      <c r="CSR11" s="14"/>
      <c r="CSS11" s="14"/>
      <c r="CST11" s="14"/>
      <c r="CSU11" s="14"/>
      <c r="CSV11" s="14"/>
      <c r="CSW11" s="14"/>
      <c r="CSX11" s="14"/>
      <c r="CSY11" s="14"/>
      <c r="CSZ11" s="14"/>
      <c r="CTA11" s="14"/>
      <c r="CTB11" s="14"/>
      <c r="CTC11" s="14"/>
      <c r="CTD11" s="14"/>
      <c r="CTE11" s="14"/>
      <c r="CTF11" s="14"/>
      <c r="CTG11" s="14"/>
      <c r="CTH11" s="14"/>
      <c r="CTI11" s="14"/>
      <c r="CTJ11" s="14"/>
      <c r="CTK11" s="14"/>
      <c r="CTL11" s="14"/>
      <c r="CTM11" s="14"/>
      <c r="CTN11" s="14"/>
      <c r="CTO11" s="14"/>
      <c r="CTP11" s="14"/>
      <c r="CTQ11" s="14"/>
      <c r="CTR11" s="14"/>
      <c r="CTS11" s="14"/>
      <c r="CTT11" s="14"/>
      <c r="CTU11" s="14"/>
      <c r="CTV11" s="14"/>
      <c r="CTW11" s="14"/>
      <c r="CTX11" s="14"/>
      <c r="CTY11" s="14"/>
      <c r="CTZ11" s="14"/>
      <c r="CUA11" s="14"/>
      <c r="CUB11" s="14"/>
      <c r="CUC11" s="14"/>
      <c r="CUD11" s="14"/>
      <c r="CUE11" s="14"/>
      <c r="CUF11" s="14"/>
      <c r="CUG11" s="14"/>
      <c r="CUH11" s="14"/>
      <c r="CUI11" s="14"/>
      <c r="CUJ11" s="14"/>
      <c r="CUK11" s="14"/>
      <c r="CUL11" s="14"/>
      <c r="CUM11" s="14"/>
      <c r="CUN11" s="14"/>
      <c r="CUO11" s="14"/>
      <c r="CUP11" s="14"/>
      <c r="CUQ11" s="14"/>
      <c r="CUR11" s="14"/>
      <c r="CUS11" s="14"/>
      <c r="CUT11" s="14"/>
      <c r="CUU11" s="14"/>
      <c r="CUV11" s="14"/>
      <c r="CUW11" s="14"/>
      <c r="CUX11" s="14"/>
      <c r="CUY11" s="14"/>
      <c r="CUZ11" s="14"/>
      <c r="CVA11" s="14"/>
      <c r="CVB11" s="14"/>
      <c r="CVC11" s="14"/>
      <c r="CVD11" s="14"/>
      <c r="CVE11" s="14"/>
      <c r="CVF11" s="14"/>
      <c r="CVG11" s="14"/>
      <c r="CVH11" s="14"/>
      <c r="CVI11" s="14"/>
      <c r="CVJ11" s="14"/>
      <c r="CVK11" s="14"/>
      <c r="CVL11" s="14"/>
      <c r="CVM11" s="14"/>
      <c r="CVN11" s="14"/>
      <c r="CVO11" s="14"/>
      <c r="CVP11" s="14"/>
      <c r="CVQ11" s="14"/>
      <c r="CVR11" s="14"/>
      <c r="CVS11" s="14"/>
      <c r="CVT11" s="14"/>
      <c r="CVU11" s="14"/>
      <c r="CVV11" s="14"/>
      <c r="CVW11" s="14"/>
      <c r="CVX11" s="14"/>
      <c r="CVY11" s="14"/>
      <c r="CVZ11" s="14"/>
      <c r="CWA11" s="14"/>
      <c r="CWB11" s="14"/>
      <c r="CWC11" s="14"/>
      <c r="CWD11" s="14"/>
      <c r="CWE11" s="14"/>
      <c r="CWF11" s="14"/>
      <c r="CWG11" s="14"/>
      <c r="CWH11" s="14"/>
      <c r="CWI11" s="14"/>
      <c r="CWJ11" s="14"/>
      <c r="CWK11" s="14"/>
      <c r="CWL11" s="14"/>
      <c r="CWM11" s="14"/>
      <c r="CWN11" s="14"/>
      <c r="CWO11" s="14"/>
      <c r="CWP11" s="14"/>
      <c r="CWQ11" s="14"/>
      <c r="CWR11" s="14"/>
      <c r="CWS11" s="14"/>
      <c r="CWT11" s="14"/>
      <c r="CWU11" s="14"/>
      <c r="CWV11" s="14"/>
      <c r="CWW11" s="14"/>
      <c r="CWX11" s="14"/>
      <c r="CWY11" s="14"/>
      <c r="CWZ11" s="14"/>
      <c r="CXA11" s="14"/>
      <c r="CXB11" s="14"/>
      <c r="CXC11" s="14"/>
      <c r="CXD11" s="14"/>
      <c r="CXE11" s="14"/>
      <c r="CXF11" s="14"/>
      <c r="CXG11" s="14"/>
      <c r="CXH11" s="14"/>
      <c r="CXI11" s="14"/>
      <c r="CXJ11" s="14"/>
      <c r="CXK11" s="14"/>
      <c r="CXL11" s="14"/>
      <c r="CXM11" s="14"/>
      <c r="CXN11" s="14"/>
      <c r="CXO11" s="14"/>
      <c r="CXP11" s="14"/>
      <c r="CXQ11" s="14"/>
      <c r="CXR11" s="14"/>
      <c r="CXS11" s="14"/>
      <c r="CXT11" s="14"/>
      <c r="CXU11" s="14"/>
      <c r="CXV11" s="14"/>
      <c r="CXW11" s="14"/>
      <c r="CXX11" s="14"/>
      <c r="CXY11" s="14"/>
      <c r="CXZ11" s="14"/>
      <c r="CYA11" s="14"/>
      <c r="CYB11" s="14"/>
      <c r="CYC11" s="14"/>
      <c r="CYD11" s="14"/>
      <c r="CYE11" s="14"/>
      <c r="CYF11" s="14"/>
      <c r="CYG11" s="14"/>
      <c r="CYH11" s="14"/>
      <c r="CYI11" s="14"/>
      <c r="CYJ11" s="14"/>
      <c r="CYK11" s="14"/>
      <c r="CYL11" s="14"/>
      <c r="CYM11" s="14"/>
      <c r="CYN11" s="14"/>
      <c r="CYO11" s="14"/>
      <c r="CYP11" s="14"/>
      <c r="CYQ11" s="14"/>
      <c r="CYR11" s="14"/>
      <c r="CYS11" s="14"/>
      <c r="CYT11" s="14"/>
      <c r="CYU11" s="14"/>
      <c r="CYV11" s="14"/>
      <c r="CYW11" s="14"/>
      <c r="CYX11" s="14"/>
      <c r="CYY11" s="14"/>
      <c r="CYZ11" s="14"/>
      <c r="CZA11" s="14"/>
      <c r="CZB11" s="14"/>
      <c r="CZC11" s="14"/>
      <c r="CZD11" s="14"/>
      <c r="CZE11" s="14"/>
      <c r="CZF11" s="14"/>
      <c r="CZG11" s="14"/>
      <c r="CZH11" s="14"/>
      <c r="CZI11" s="14"/>
      <c r="CZJ11" s="14"/>
      <c r="CZK11" s="14"/>
      <c r="CZL11" s="14"/>
      <c r="CZM11" s="14"/>
      <c r="CZN11" s="14"/>
      <c r="CZO11" s="14"/>
      <c r="CZP11" s="14"/>
      <c r="CZQ11" s="14"/>
      <c r="CZR11" s="14"/>
      <c r="CZS11" s="14"/>
      <c r="CZT11" s="14"/>
      <c r="CZU11" s="14"/>
      <c r="CZV11" s="14"/>
      <c r="CZW11" s="14"/>
      <c r="CZX11" s="14"/>
      <c r="CZY11" s="14"/>
      <c r="CZZ11" s="14"/>
      <c r="DAA11" s="14"/>
      <c r="DAB11" s="14"/>
      <c r="DAC11" s="14"/>
      <c r="DAD11" s="14"/>
      <c r="DAE11" s="14"/>
      <c r="DAF11" s="14"/>
      <c r="DAG11" s="14"/>
      <c r="DAH11" s="14"/>
      <c r="DAI11" s="14"/>
      <c r="DAJ11" s="14"/>
      <c r="DAK11" s="14"/>
      <c r="DAL11" s="14"/>
      <c r="DAM11" s="14"/>
      <c r="DAN11" s="14"/>
      <c r="DAO11" s="14"/>
      <c r="DAP11" s="14"/>
      <c r="DAQ11" s="14"/>
      <c r="DAR11" s="14"/>
      <c r="DAS11" s="14"/>
      <c r="DAT11" s="14"/>
      <c r="DAU11" s="14"/>
      <c r="DAV11" s="14"/>
      <c r="DAW11" s="14"/>
      <c r="DAX11" s="14"/>
      <c r="DAY11" s="14"/>
      <c r="DAZ11" s="14"/>
      <c r="DBA11" s="14"/>
      <c r="DBB11" s="14"/>
      <c r="DBC11" s="14"/>
      <c r="DBD11" s="14"/>
      <c r="DBE11" s="14"/>
      <c r="DBF11" s="14"/>
      <c r="DBG11" s="14"/>
      <c r="DBH11" s="14"/>
      <c r="DBI11" s="14"/>
      <c r="DBJ11" s="14"/>
      <c r="DBK11" s="14"/>
      <c r="DBL11" s="14"/>
      <c r="DBM11" s="14"/>
      <c r="DBN11" s="14"/>
      <c r="DBO11" s="14"/>
      <c r="DBP11" s="14"/>
      <c r="DBQ11" s="14"/>
      <c r="DBR11" s="14"/>
      <c r="DBS11" s="14"/>
      <c r="DBT11" s="14"/>
      <c r="DBU11" s="14"/>
      <c r="DBV11" s="14"/>
      <c r="DBW11" s="14"/>
      <c r="DBX11" s="14"/>
      <c r="DBY11" s="14"/>
      <c r="DBZ11" s="14"/>
      <c r="DCA11" s="14"/>
      <c r="DCB11" s="14"/>
      <c r="DCC11" s="14"/>
      <c r="DCD11" s="14"/>
      <c r="DCE11" s="14"/>
      <c r="DCF11" s="14"/>
      <c r="DCG11" s="14"/>
      <c r="DCH11" s="14"/>
      <c r="DCI11" s="14"/>
      <c r="DCJ11" s="14"/>
      <c r="DCK11" s="14"/>
      <c r="DCL11" s="14"/>
      <c r="DCM11" s="14"/>
      <c r="DCN11" s="14"/>
      <c r="DCO11" s="14"/>
      <c r="DCP11" s="14"/>
      <c r="DCQ11" s="14"/>
      <c r="DCR11" s="14"/>
      <c r="DCS11" s="14"/>
      <c r="DCT11" s="14"/>
      <c r="DCU11" s="14"/>
      <c r="DCV11" s="14"/>
      <c r="DCW11" s="14"/>
      <c r="DCX11" s="14"/>
      <c r="DCY11" s="14"/>
      <c r="DCZ11" s="14"/>
      <c r="DDA11" s="14"/>
      <c r="DDB11" s="14"/>
      <c r="DDC11" s="14"/>
      <c r="DDD11" s="14"/>
      <c r="DDE11" s="14"/>
      <c r="DDF11" s="14"/>
      <c r="DDG11" s="14"/>
      <c r="DDH11" s="14"/>
      <c r="DDI11" s="14"/>
      <c r="DDJ11" s="14"/>
      <c r="DDK11" s="14"/>
      <c r="DDL11" s="14"/>
      <c r="DDM11" s="14"/>
      <c r="DDN11" s="14"/>
      <c r="DDO11" s="14"/>
      <c r="DDP11" s="14"/>
      <c r="DDQ11" s="14"/>
      <c r="DDR11" s="14"/>
      <c r="DDS11" s="14"/>
      <c r="DDT11" s="14"/>
      <c r="DDU11" s="14"/>
      <c r="DDV11" s="14"/>
      <c r="DDW11" s="14"/>
      <c r="DDX11" s="14"/>
      <c r="DDY11" s="14"/>
      <c r="DDZ11" s="14"/>
      <c r="DEA11" s="14"/>
      <c r="DEB11" s="14"/>
      <c r="DEC11" s="14"/>
      <c r="DED11" s="14"/>
      <c r="DEE11" s="14"/>
      <c r="DEF11" s="14"/>
      <c r="DEG11" s="14"/>
      <c r="DEH11" s="14"/>
      <c r="DEI11" s="14"/>
      <c r="DEJ11" s="14"/>
      <c r="DEK11" s="14"/>
      <c r="DEL11" s="14"/>
      <c r="DEM11" s="14"/>
      <c r="DEN11" s="14"/>
      <c r="DEO11" s="14"/>
      <c r="DEP11" s="14"/>
      <c r="DEQ11" s="14"/>
      <c r="DER11" s="14"/>
      <c r="DES11" s="14"/>
      <c r="DET11" s="14"/>
      <c r="DEU11" s="14"/>
      <c r="DEV11" s="14"/>
      <c r="DEW11" s="14"/>
      <c r="DEX11" s="14"/>
      <c r="DEY11" s="14"/>
      <c r="DEZ11" s="14"/>
      <c r="DFA11" s="14"/>
      <c r="DFB11" s="14"/>
      <c r="DFC11" s="14"/>
      <c r="DFD11" s="14"/>
      <c r="DFE11" s="14"/>
      <c r="DFF11" s="14"/>
      <c r="DFG11" s="14"/>
      <c r="DFH11" s="14"/>
      <c r="DFI11" s="14"/>
      <c r="DFJ11" s="14"/>
      <c r="DFK11" s="14"/>
      <c r="DFL11" s="14"/>
      <c r="DFM11" s="14"/>
      <c r="DFN11" s="14"/>
      <c r="DFO11" s="14"/>
      <c r="DFP11" s="14"/>
      <c r="DFQ11" s="14"/>
      <c r="DFR11" s="14"/>
      <c r="DFS11" s="14"/>
      <c r="DFT11" s="14"/>
      <c r="DFU11" s="14"/>
      <c r="DFV11" s="14"/>
      <c r="DFW11" s="14"/>
      <c r="DFX11" s="14"/>
      <c r="DFY11" s="14"/>
      <c r="DFZ11" s="14"/>
      <c r="DGA11" s="14"/>
      <c r="DGB11" s="14"/>
      <c r="DGC11" s="14"/>
      <c r="DGD11" s="14"/>
      <c r="DGE11" s="14"/>
      <c r="DGF11" s="14"/>
      <c r="DGG11" s="14"/>
      <c r="DGH11" s="14"/>
      <c r="DGI11" s="14"/>
      <c r="DGJ11" s="14"/>
      <c r="DGK11" s="14"/>
      <c r="DGL11" s="14"/>
      <c r="DGM11" s="14"/>
      <c r="DGN11" s="14"/>
      <c r="DGO11" s="14"/>
      <c r="DGP11" s="14"/>
      <c r="DGQ11" s="14"/>
      <c r="DGR11" s="14"/>
      <c r="DGS11" s="14"/>
      <c r="DGT11" s="14"/>
      <c r="DGU11" s="14"/>
      <c r="DGV11" s="14"/>
      <c r="DGW11" s="14"/>
      <c r="DGX11" s="14"/>
      <c r="DGY11" s="14"/>
      <c r="DGZ11" s="14"/>
      <c r="DHA11" s="14"/>
      <c r="DHB11" s="14"/>
      <c r="DHC11" s="14"/>
      <c r="DHD11" s="14"/>
      <c r="DHE11" s="14"/>
      <c r="DHF11" s="14"/>
      <c r="DHG11" s="14"/>
      <c r="DHH11" s="14"/>
      <c r="DHI11" s="14"/>
      <c r="DHJ11" s="14"/>
      <c r="DHK11" s="14"/>
      <c r="DHL11" s="14"/>
      <c r="DHM11" s="14"/>
      <c r="DHN11" s="14"/>
      <c r="DHO11" s="14"/>
      <c r="DHP11" s="14"/>
      <c r="DHQ11" s="14"/>
      <c r="DHR11" s="14"/>
      <c r="DHS11" s="14"/>
      <c r="DHT11" s="14"/>
      <c r="DHU11" s="14"/>
      <c r="DHV11" s="14"/>
      <c r="DHW11" s="14"/>
      <c r="DHX11" s="14"/>
      <c r="DHY11" s="14"/>
      <c r="DHZ11" s="14"/>
      <c r="DIA11" s="14"/>
      <c r="DIB11" s="14"/>
      <c r="DIC11" s="14"/>
      <c r="DID11" s="14"/>
      <c r="DIE11" s="14"/>
      <c r="DIF11" s="14"/>
      <c r="DIG11" s="14"/>
      <c r="DIH11" s="14"/>
      <c r="DII11" s="14"/>
      <c r="DIJ11" s="14"/>
      <c r="DIK11" s="14"/>
      <c r="DIL11" s="14"/>
      <c r="DIM11" s="14"/>
      <c r="DIN11" s="14"/>
      <c r="DIO11" s="14"/>
      <c r="DIP11" s="14"/>
      <c r="DIQ11" s="14"/>
      <c r="DIR11" s="14"/>
      <c r="DIS11" s="14"/>
      <c r="DIT11" s="14"/>
      <c r="DIU11" s="14"/>
      <c r="DIV11" s="14"/>
      <c r="DIW11" s="14"/>
      <c r="DIX11" s="14"/>
      <c r="DIY11" s="14"/>
      <c r="DIZ11" s="14"/>
      <c r="DJA11" s="14"/>
      <c r="DJB11" s="14"/>
      <c r="DJC11" s="14"/>
      <c r="DJD11" s="14"/>
      <c r="DJE11" s="14"/>
      <c r="DJF11" s="14"/>
      <c r="DJG11" s="14"/>
      <c r="DJH11" s="14"/>
      <c r="DJI11" s="14"/>
      <c r="DJJ11" s="14"/>
      <c r="DJK11" s="14"/>
      <c r="DJL11" s="14"/>
      <c r="DJM11" s="14"/>
      <c r="DJN11" s="14"/>
      <c r="DJO11" s="14"/>
      <c r="DJP11" s="14"/>
      <c r="DJQ11" s="14"/>
      <c r="DJR11" s="14"/>
      <c r="DJS11" s="14"/>
      <c r="DJT11" s="14"/>
      <c r="DJU11" s="14"/>
      <c r="DJV11" s="14"/>
      <c r="DJW11" s="14"/>
      <c r="DJX11" s="14"/>
      <c r="DJY11" s="14"/>
      <c r="DJZ11" s="14"/>
      <c r="DKA11" s="14"/>
      <c r="DKB11" s="14"/>
      <c r="DKC11" s="14"/>
      <c r="DKD11" s="14"/>
      <c r="DKE11" s="14"/>
      <c r="DKF11" s="14"/>
      <c r="DKG11" s="14"/>
      <c r="DKH11" s="14"/>
      <c r="DKI11" s="14"/>
      <c r="DKJ11" s="14"/>
      <c r="DKK11" s="14"/>
      <c r="DKL11" s="14"/>
      <c r="DKM11" s="14"/>
      <c r="DKN11" s="14"/>
      <c r="DKO11" s="14"/>
      <c r="DKP11" s="14"/>
      <c r="DKQ11" s="14"/>
      <c r="DKR11" s="14"/>
      <c r="DKS11" s="14"/>
      <c r="DKT11" s="14"/>
      <c r="DKU11" s="14"/>
      <c r="DKV11" s="14"/>
      <c r="DKW11" s="14"/>
      <c r="DKX11" s="14"/>
      <c r="DKY11" s="14"/>
      <c r="DKZ11" s="14"/>
      <c r="DLA11" s="14"/>
      <c r="DLB11" s="14"/>
      <c r="DLC11" s="14"/>
      <c r="DLD11" s="14"/>
      <c r="DLE11" s="14"/>
      <c r="DLF11" s="14"/>
      <c r="DLG11" s="14"/>
      <c r="DLH11" s="14"/>
      <c r="DLI11" s="14"/>
      <c r="DLJ11" s="14"/>
      <c r="DLK11" s="14"/>
      <c r="DLL11" s="14"/>
      <c r="DLM11" s="14"/>
      <c r="DLN11" s="14"/>
      <c r="DLO11" s="14"/>
      <c r="DLP11" s="14"/>
      <c r="DLQ11" s="14"/>
      <c r="DLR11" s="14"/>
      <c r="DLS11" s="14"/>
      <c r="DLT11" s="14"/>
      <c r="DLU11" s="14"/>
      <c r="DLV11" s="14"/>
      <c r="DLW11" s="14"/>
      <c r="DLX11" s="14"/>
      <c r="DLY11" s="14"/>
      <c r="DLZ11" s="14"/>
      <c r="DMA11" s="14"/>
      <c r="DMB11" s="14"/>
      <c r="DMC11" s="14"/>
      <c r="DMD11" s="14"/>
      <c r="DME11" s="14"/>
      <c r="DMF11" s="14"/>
      <c r="DMG11" s="14"/>
      <c r="DMH11" s="14"/>
      <c r="DMI11" s="14"/>
      <c r="DMJ11" s="14"/>
      <c r="DMK11" s="14"/>
      <c r="DML11" s="14"/>
      <c r="DMM11" s="14"/>
      <c r="DMN11" s="14"/>
      <c r="DMO11" s="14"/>
      <c r="DMP11" s="14"/>
      <c r="DMQ11" s="14"/>
      <c r="DMR11" s="14"/>
      <c r="DMS11" s="14"/>
      <c r="DMT11" s="14"/>
      <c r="DMU11" s="14"/>
      <c r="DMV11" s="14"/>
      <c r="DMW11" s="14"/>
      <c r="DMX11" s="14"/>
      <c r="DMY11" s="14"/>
      <c r="DMZ11" s="14"/>
      <c r="DNA11" s="14"/>
      <c r="DNB11" s="14"/>
      <c r="DNC11" s="14"/>
      <c r="DND11" s="14"/>
      <c r="DNE11" s="14"/>
      <c r="DNF11" s="14"/>
      <c r="DNG11" s="14"/>
      <c r="DNH11" s="14"/>
      <c r="DNI11" s="14"/>
      <c r="DNJ11" s="14"/>
      <c r="DNK11" s="14"/>
      <c r="DNL11" s="14"/>
      <c r="DNM11" s="14"/>
      <c r="DNN11" s="14"/>
      <c r="DNO11" s="14"/>
      <c r="DNP11" s="14"/>
      <c r="DNQ11" s="14"/>
      <c r="DNR11" s="14"/>
      <c r="DNS11" s="14"/>
      <c r="DNT11" s="14"/>
      <c r="DNU11" s="14"/>
      <c r="DNV11" s="14"/>
      <c r="DNW11" s="14"/>
      <c r="DNX11" s="14"/>
      <c r="DNY11" s="14"/>
      <c r="DNZ11" s="14"/>
      <c r="DOA11" s="14"/>
      <c r="DOB11" s="14"/>
      <c r="DOC11" s="14"/>
      <c r="DOD11" s="14"/>
      <c r="DOE11" s="14"/>
      <c r="DOF11" s="14"/>
      <c r="DOG11" s="14"/>
      <c r="DOH11" s="14"/>
      <c r="DOI11" s="14"/>
      <c r="DOJ11" s="14"/>
      <c r="DOK11" s="14"/>
      <c r="DOL11" s="14"/>
      <c r="DOM11" s="14"/>
      <c r="DON11" s="14"/>
      <c r="DOO11" s="14"/>
      <c r="DOP11" s="14"/>
      <c r="DOQ11" s="14"/>
      <c r="DOR11" s="14"/>
      <c r="DOS11" s="14"/>
      <c r="DOT11" s="14"/>
      <c r="DOU11" s="14"/>
      <c r="DOV11" s="14"/>
      <c r="DOW11" s="14"/>
      <c r="DOX11" s="14"/>
      <c r="DOY11" s="14"/>
      <c r="DOZ11" s="14"/>
      <c r="DPA11" s="14"/>
      <c r="DPB11" s="14"/>
      <c r="DPC11" s="14"/>
      <c r="DPD11" s="14"/>
      <c r="DPE11" s="14"/>
      <c r="DPF11" s="14"/>
      <c r="DPG11" s="14"/>
      <c r="DPH11" s="14"/>
      <c r="DPI11" s="14"/>
      <c r="DPJ11" s="14"/>
      <c r="DPK11" s="14"/>
      <c r="DPL11" s="14"/>
      <c r="DPM11" s="14"/>
      <c r="DPN11" s="14"/>
      <c r="DPO11" s="14"/>
      <c r="DPP11" s="14"/>
      <c r="DPQ11" s="14"/>
      <c r="DPR11" s="14"/>
      <c r="DPS11" s="14"/>
      <c r="DPT11" s="14"/>
      <c r="DPU11" s="14"/>
      <c r="DPV11" s="14"/>
      <c r="DPW11" s="14"/>
      <c r="DPX11" s="14"/>
      <c r="DPY11" s="14"/>
      <c r="DPZ11" s="14"/>
      <c r="DQA11" s="14"/>
      <c r="DQB11" s="14"/>
      <c r="DQC11" s="14"/>
      <c r="DQD11" s="14"/>
      <c r="DQE11" s="14"/>
      <c r="DQF11" s="14"/>
      <c r="DQG11" s="14"/>
      <c r="DQH11" s="14"/>
      <c r="DQI11" s="14"/>
      <c r="DQJ11" s="14"/>
      <c r="DQK11" s="14"/>
      <c r="DQL11" s="14"/>
      <c r="DQM11" s="14"/>
      <c r="DQN11" s="14"/>
      <c r="DQO11" s="14"/>
      <c r="DQP11" s="14"/>
      <c r="DQQ11" s="14"/>
      <c r="DQR11" s="14"/>
      <c r="DQS11" s="14"/>
      <c r="DQT11" s="14"/>
      <c r="DQU11" s="14"/>
      <c r="DQV11" s="14"/>
      <c r="DQW11" s="14"/>
      <c r="DQX11" s="14"/>
      <c r="DQY11" s="14"/>
      <c r="DQZ11" s="14"/>
      <c r="DRA11" s="14"/>
      <c r="DRB11" s="14"/>
      <c r="DRC11" s="14"/>
      <c r="DRD11" s="14"/>
      <c r="DRE11" s="14"/>
      <c r="DRF11" s="14"/>
      <c r="DRG11" s="14"/>
      <c r="DRH11" s="14"/>
      <c r="DRI11" s="14"/>
      <c r="DRJ11" s="14"/>
      <c r="DRK11" s="14"/>
      <c r="DRL11" s="14"/>
      <c r="DRM11" s="14"/>
      <c r="DRN11" s="14"/>
      <c r="DRO11" s="14"/>
      <c r="DRP11" s="14"/>
      <c r="DRQ11" s="14"/>
      <c r="DRR11" s="14"/>
      <c r="DRS11" s="14"/>
      <c r="DRT11" s="14"/>
      <c r="DRU11" s="14"/>
      <c r="DRV11" s="14"/>
      <c r="DRW11" s="14"/>
      <c r="DRX11" s="14"/>
      <c r="DRY11" s="14"/>
      <c r="DRZ11" s="14"/>
      <c r="DSA11" s="14"/>
      <c r="DSB11" s="14"/>
      <c r="DSC11" s="14"/>
      <c r="DSD11" s="14"/>
      <c r="DSE11" s="14"/>
      <c r="DSF11" s="14"/>
      <c r="DSG11" s="14"/>
      <c r="DSH11" s="14"/>
      <c r="DSI11" s="14"/>
      <c r="DSJ11" s="14"/>
      <c r="DSK11" s="14"/>
      <c r="DSL11" s="14"/>
      <c r="DSM11" s="14"/>
      <c r="DSN11" s="14"/>
      <c r="DSO11" s="14"/>
      <c r="DSP11" s="14"/>
      <c r="DSQ11" s="14"/>
      <c r="DSR11" s="14"/>
      <c r="DSS11" s="14"/>
      <c r="DST11" s="14"/>
      <c r="DSU11" s="14"/>
      <c r="DSV11" s="14"/>
      <c r="DSW11" s="14"/>
      <c r="DSX11" s="14"/>
      <c r="DSY11" s="14"/>
      <c r="DSZ11" s="14"/>
      <c r="DTA11" s="14"/>
      <c r="DTB11" s="14"/>
      <c r="DTC11" s="14"/>
      <c r="DTD11" s="14"/>
      <c r="DTE11" s="14"/>
      <c r="DTF11" s="14"/>
      <c r="DTG11" s="14"/>
      <c r="DTH11" s="14"/>
      <c r="DTI11" s="14"/>
      <c r="DTJ11" s="14"/>
      <c r="DTK11" s="14"/>
      <c r="DTL11" s="14"/>
      <c r="DTM11" s="14"/>
      <c r="DTN11" s="14"/>
      <c r="DTO11" s="14"/>
      <c r="DTP11" s="14"/>
      <c r="DTQ11" s="14"/>
      <c r="DTR11" s="14"/>
      <c r="DTS11" s="14"/>
      <c r="DTT11" s="14"/>
      <c r="DTU11" s="14"/>
      <c r="DTV11" s="14"/>
      <c r="DTW11" s="14"/>
      <c r="DTX11" s="14"/>
      <c r="DTY11" s="14"/>
      <c r="DTZ11" s="14"/>
      <c r="DUA11" s="14"/>
      <c r="DUB11" s="14"/>
      <c r="DUC11" s="14"/>
      <c r="DUD11" s="14"/>
      <c r="DUE11" s="14"/>
      <c r="DUF11" s="14"/>
      <c r="DUG11" s="14"/>
      <c r="DUH11" s="14"/>
      <c r="DUI11" s="14"/>
      <c r="DUJ11" s="14"/>
      <c r="DUK11" s="14"/>
      <c r="DUL11" s="14"/>
      <c r="DUM11" s="14"/>
      <c r="DUN11" s="14"/>
      <c r="DUO11" s="14"/>
      <c r="DUP11" s="14"/>
      <c r="DUQ11" s="14"/>
      <c r="DUR11" s="14"/>
      <c r="DUS11" s="14"/>
      <c r="DUT11" s="14"/>
      <c r="DUU11" s="14"/>
      <c r="DUV11" s="14"/>
      <c r="DUW11" s="14"/>
      <c r="DUX11" s="14"/>
      <c r="DUY11" s="14"/>
      <c r="DUZ11" s="14"/>
      <c r="DVA11" s="14"/>
      <c r="DVB11" s="14"/>
      <c r="DVC11" s="14"/>
      <c r="DVD11" s="14"/>
      <c r="DVE11" s="14"/>
      <c r="DVF11" s="14"/>
      <c r="DVG11" s="14"/>
      <c r="DVH11" s="14"/>
      <c r="DVI11" s="14"/>
      <c r="DVJ11" s="14"/>
      <c r="DVK11" s="14"/>
      <c r="DVL11" s="14"/>
      <c r="DVM11" s="14"/>
      <c r="DVN11" s="14"/>
      <c r="DVO11" s="14"/>
      <c r="DVP11" s="14"/>
      <c r="DVQ11" s="14"/>
      <c r="DVR11" s="14"/>
      <c r="DVS11" s="14"/>
      <c r="DVT11" s="14"/>
      <c r="DVU11" s="14"/>
      <c r="DVV11" s="14"/>
      <c r="DVW11" s="14"/>
      <c r="DVX11" s="14"/>
      <c r="DVY11" s="14"/>
      <c r="DVZ11" s="14"/>
      <c r="DWA11" s="14"/>
      <c r="DWB11" s="14"/>
      <c r="DWC11" s="14"/>
      <c r="DWD11" s="14"/>
      <c r="DWE11" s="14"/>
      <c r="DWF11" s="14"/>
      <c r="DWG11" s="14"/>
      <c r="DWH11" s="14"/>
      <c r="DWI11" s="14"/>
      <c r="DWJ11" s="14"/>
      <c r="DWK11" s="14"/>
      <c r="DWL11" s="14"/>
      <c r="DWM11" s="14"/>
      <c r="DWN11" s="14"/>
      <c r="DWO11" s="14"/>
      <c r="DWP11" s="14"/>
      <c r="DWQ11" s="14"/>
      <c r="DWR11" s="14"/>
      <c r="DWS11" s="14"/>
      <c r="DWT11" s="14"/>
      <c r="DWU11" s="14"/>
      <c r="DWV11" s="14"/>
      <c r="DWW11" s="14"/>
      <c r="DWX11" s="14"/>
      <c r="DWY11" s="14"/>
      <c r="DWZ11" s="14"/>
      <c r="DXA11" s="14"/>
      <c r="DXB11" s="14"/>
      <c r="DXC11" s="14"/>
      <c r="DXD11" s="14"/>
      <c r="DXE11" s="14"/>
      <c r="DXF11" s="14"/>
      <c r="DXG11" s="14"/>
      <c r="DXH11" s="14"/>
      <c r="DXI11" s="14"/>
      <c r="DXJ11" s="14"/>
      <c r="DXK11" s="14"/>
      <c r="DXL11" s="14"/>
      <c r="DXM11" s="14"/>
      <c r="DXN11" s="14"/>
      <c r="DXO11" s="14"/>
      <c r="DXP11" s="14"/>
      <c r="DXQ11" s="14"/>
      <c r="DXR11" s="14"/>
      <c r="DXS11" s="14"/>
      <c r="DXT11" s="14"/>
      <c r="DXU11" s="14"/>
      <c r="DXV11" s="14"/>
      <c r="DXW11" s="14"/>
      <c r="DXX11" s="14"/>
      <c r="DXY11" s="14"/>
      <c r="DXZ11" s="14"/>
      <c r="DYA11" s="14"/>
      <c r="DYB11" s="14"/>
      <c r="DYC11" s="14"/>
      <c r="DYD11" s="14"/>
      <c r="DYE11" s="14"/>
      <c r="DYF11" s="14"/>
      <c r="DYG11" s="14"/>
      <c r="DYH11" s="14"/>
      <c r="DYI11" s="14"/>
      <c r="DYJ11" s="14"/>
      <c r="DYK11" s="14"/>
      <c r="DYL11" s="14"/>
      <c r="DYM11" s="14"/>
      <c r="DYN11" s="14"/>
      <c r="DYO11" s="14"/>
      <c r="DYP11" s="14"/>
      <c r="DYQ11" s="14"/>
      <c r="DYR11" s="14"/>
      <c r="DYS11" s="14"/>
      <c r="DYT11" s="14"/>
      <c r="DYU11" s="14"/>
      <c r="DYV11" s="14"/>
      <c r="DYW11" s="14"/>
      <c r="DYX11" s="14"/>
      <c r="DYY11" s="14"/>
      <c r="DYZ11" s="14"/>
      <c r="DZA11" s="14"/>
      <c r="DZB11" s="14"/>
      <c r="DZC11" s="14"/>
      <c r="DZD11" s="14"/>
      <c r="DZE11" s="14"/>
      <c r="DZF11" s="14"/>
      <c r="DZG11" s="14"/>
      <c r="DZH11" s="14"/>
      <c r="DZI11" s="14"/>
      <c r="DZJ11" s="14"/>
      <c r="DZK11" s="14"/>
      <c r="DZL11" s="14"/>
      <c r="DZM11" s="14"/>
      <c r="DZN11" s="14"/>
      <c r="DZO11" s="14"/>
      <c r="DZP11" s="14"/>
      <c r="DZQ11" s="14"/>
      <c r="DZR11" s="14"/>
      <c r="DZS11" s="14"/>
      <c r="DZT11" s="14"/>
      <c r="DZU11" s="14"/>
      <c r="DZV11" s="14"/>
      <c r="DZW11" s="14"/>
      <c r="DZX11" s="14"/>
      <c r="DZY11" s="14"/>
      <c r="DZZ11" s="14"/>
      <c r="EAA11" s="14"/>
      <c r="EAB11" s="14"/>
      <c r="EAC11" s="14"/>
      <c r="EAD11" s="14"/>
      <c r="EAE11" s="14"/>
      <c r="EAF11" s="14"/>
      <c r="EAG11" s="14"/>
      <c r="EAH11" s="14"/>
      <c r="EAI11" s="14"/>
      <c r="EAJ11" s="14"/>
      <c r="EAK11" s="14"/>
      <c r="EAL11" s="14"/>
      <c r="EAM11" s="14"/>
      <c r="EAN11" s="14"/>
      <c r="EAO11" s="14"/>
      <c r="EAP11" s="14"/>
      <c r="EAQ11" s="14"/>
      <c r="EAR11" s="14"/>
      <c r="EAS11" s="14"/>
      <c r="EAT11" s="14"/>
      <c r="EAU11" s="14"/>
      <c r="EAV11" s="14"/>
      <c r="EAW11" s="14"/>
      <c r="EAX11" s="14"/>
      <c r="EAY11" s="14"/>
      <c r="EAZ11" s="14"/>
      <c r="EBA11" s="14"/>
      <c r="EBB11" s="14"/>
      <c r="EBC11" s="14"/>
      <c r="EBD11" s="14"/>
      <c r="EBE11" s="14"/>
      <c r="EBF11" s="14"/>
      <c r="EBG11" s="14"/>
      <c r="EBH11" s="14"/>
      <c r="EBI11" s="14"/>
      <c r="EBJ11" s="14"/>
      <c r="EBK11" s="14"/>
      <c r="EBL11" s="14"/>
      <c r="EBM11" s="14"/>
      <c r="EBN11" s="14"/>
      <c r="EBO11" s="14"/>
      <c r="EBP11" s="14"/>
      <c r="EBQ11" s="14"/>
      <c r="EBR11" s="14"/>
      <c r="EBS11" s="14"/>
      <c r="EBT11" s="14"/>
      <c r="EBU11" s="14"/>
      <c r="EBV11" s="14"/>
      <c r="EBW11" s="14"/>
      <c r="EBX11" s="14"/>
      <c r="EBY11" s="14"/>
      <c r="EBZ11" s="14"/>
      <c r="ECA11" s="14"/>
      <c r="ECB11" s="14"/>
      <c r="ECC11" s="14"/>
      <c r="ECD11" s="14"/>
      <c r="ECE11" s="14"/>
      <c r="ECF11" s="14"/>
      <c r="ECG11" s="14"/>
      <c r="ECH11" s="14"/>
      <c r="ECI11" s="14"/>
      <c r="ECJ11" s="14"/>
      <c r="ECK11" s="14"/>
      <c r="ECL11" s="14"/>
      <c r="ECM11" s="14"/>
      <c r="ECN11" s="14"/>
      <c r="ECO11" s="14"/>
      <c r="ECP11" s="14"/>
      <c r="ECQ11" s="14"/>
      <c r="ECR11" s="14"/>
      <c r="ECS11" s="14"/>
      <c r="ECT11" s="14"/>
      <c r="ECU11" s="14"/>
      <c r="ECV11" s="14"/>
      <c r="ECW11" s="14"/>
      <c r="ECX11" s="14"/>
      <c r="ECY11" s="14"/>
      <c r="ECZ11" s="14"/>
      <c r="EDA11" s="14"/>
      <c r="EDB11" s="14"/>
      <c r="EDC11" s="14"/>
      <c r="EDD11" s="14"/>
      <c r="EDE11" s="14"/>
      <c r="EDF11" s="14"/>
      <c r="EDG11" s="14"/>
      <c r="EDH11" s="14"/>
      <c r="EDI11" s="14"/>
      <c r="EDJ11" s="14"/>
      <c r="EDK11" s="14"/>
      <c r="EDL11" s="14"/>
      <c r="EDM11" s="14"/>
      <c r="EDN11" s="14"/>
      <c r="EDO11" s="14"/>
      <c r="EDP11" s="14"/>
      <c r="EDQ11" s="14"/>
      <c r="EDR11" s="14"/>
      <c r="EDS11" s="14"/>
      <c r="EDT11" s="14"/>
      <c r="EDU11" s="14"/>
      <c r="EDV11" s="14"/>
      <c r="EDW11" s="14"/>
      <c r="EDX11" s="14"/>
      <c r="EDY11" s="14"/>
      <c r="EDZ11" s="14"/>
      <c r="EEA11" s="14"/>
      <c r="EEB11" s="14"/>
      <c r="EEC11" s="14"/>
      <c r="EED11" s="14"/>
      <c r="EEE11" s="14"/>
      <c r="EEF11" s="14"/>
      <c r="EEG11" s="14"/>
      <c r="EEH11" s="14"/>
      <c r="EEI11" s="14"/>
      <c r="EEJ11" s="14"/>
      <c r="EEK11" s="14"/>
      <c r="EEL11" s="14"/>
      <c r="EEM11" s="14"/>
      <c r="EEN11" s="14"/>
      <c r="EEO11" s="14"/>
      <c r="EEP11" s="14"/>
      <c r="EEQ11" s="14"/>
      <c r="EER11" s="14"/>
      <c r="EES11" s="14"/>
      <c r="EET11" s="14"/>
      <c r="EEU11" s="14"/>
      <c r="EEV11" s="14"/>
      <c r="EEW11" s="14"/>
      <c r="EEX11" s="14"/>
      <c r="EEY11" s="14"/>
      <c r="EEZ11" s="14"/>
      <c r="EFA11" s="14"/>
      <c r="EFB11" s="14"/>
      <c r="EFC11" s="14"/>
      <c r="EFD11" s="14"/>
      <c r="EFE11" s="14"/>
      <c r="EFF11" s="14"/>
      <c r="EFG11" s="14"/>
      <c r="EFH11" s="14"/>
      <c r="EFI11" s="14"/>
      <c r="EFJ11" s="14"/>
      <c r="EFK11" s="14"/>
      <c r="EFL11" s="14"/>
      <c r="EFM11" s="14"/>
      <c r="EFN11" s="14"/>
      <c r="EFO11" s="14"/>
      <c r="EFP11" s="14"/>
      <c r="EFQ11" s="14"/>
      <c r="EFR11" s="14"/>
      <c r="EFS11" s="14"/>
      <c r="EFT11" s="14"/>
      <c r="EFU11" s="14"/>
      <c r="EFV11" s="14"/>
      <c r="EFW11" s="14"/>
      <c r="EFX11" s="14"/>
      <c r="EFY11" s="14"/>
      <c r="EFZ11" s="14"/>
      <c r="EGA11" s="14"/>
      <c r="EGB11" s="14"/>
      <c r="EGC11" s="14"/>
      <c r="EGD11" s="14"/>
      <c r="EGE11" s="14"/>
      <c r="EGF11" s="14"/>
      <c r="EGG11" s="14"/>
      <c r="EGH11" s="14"/>
      <c r="EGI11" s="14"/>
      <c r="EGJ11" s="14"/>
      <c r="EGK11" s="14"/>
      <c r="EGL11" s="14"/>
      <c r="EGM11" s="14"/>
      <c r="EGN11" s="14"/>
      <c r="EGO11" s="14"/>
      <c r="EGP11" s="14"/>
      <c r="EGQ11" s="14"/>
      <c r="EGR11" s="14"/>
      <c r="EGS11" s="14"/>
      <c r="EGT11" s="14"/>
      <c r="EGU11" s="14"/>
      <c r="EGV11" s="14"/>
      <c r="EGW11" s="14"/>
      <c r="EGX11" s="14"/>
      <c r="EGY11" s="14"/>
      <c r="EGZ11" s="14"/>
      <c r="EHA11" s="14"/>
      <c r="EHB11" s="14"/>
      <c r="EHC11" s="14"/>
      <c r="EHD11" s="14"/>
      <c r="EHE11" s="14"/>
      <c r="EHF11" s="14"/>
      <c r="EHG11" s="14"/>
      <c r="EHH11" s="14"/>
      <c r="EHI11" s="14"/>
      <c r="EHJ11" s="14"/>
      <c r="EHK11" s="14"/>
      <c r="EHL11" s="14"/>
      <c r="EHM11" s="14"/>
      <c r="EHN11" s="14"/>
      <c r="EHO11" s="14"/>
      <c r="EHP11" s="14"/>
      <c r="EHQ11" s="14"/>
      <c r="EHR11" s="14"/>
      <c r="EHS11" s="14"/>
      <c r="EHT11" s="14"/>
      <c r="EHU11" s="14"/>
      <c r="EHV11" s="14"/>
      <c r="EHW11" s="14"/>
      <c r="EHX11" s="14"/>
      <c r="EHY11" s="14"/>
      <c r="EHZ11" s="14"/>
      <c r="EIA11" s="14"/>
      <c r="EIB11" s="14"/>
      <c r="EIC11" s="14"/>
      <c r="EID11" s="14"/>
      <c r="EIE11" s="14"/>
      <c r="EIF11" s="14"/>
      <c r="EIG11" s="14"/>
      <c r="EIH11" s="14"/>
      <c r="EII11" s="14"/>
      <c r="EIJ11" s="14"/>
      <c r="EIK11" s="14"/>
      <c r="EIL11" s="14"/>
      <c r="EIM11" s="14"/>
      <c r="EIN11" s="14"/>
      <c r="EIO11" s="14"/>
      <c r="EIP11" s="14"/>
      <c r="EIQ11" s="14"/>
      <c r="EIR11" s="14"/>
      <c r="EIS11" s="14"/>
      <c r="EIT11" s="14"/>
      <c r="EIU11" s="14"/>
      <c r="EIV11" s="14"/>
      <c r="EIW11" s="14"/>
      <c r="EIX11" s="14"/>
      <c r="EIY11" s="14"/>
      <c r="EIZ11" s="14"/>
      <c r="EJA11" s="14"/>
      <c r="EJB11" s="14"/>
      <c r="EJC11" s="14"/>
      <c r="EJD11" s="14"/>
      <c r="EJE11" s="14"/>
      <c r="EJF11" s="14"/>
      <c r="EJG11" s="14"/>
      <c r="EJH11" s="14"/>
      <c r="EJI11" s="14"/>
      <c r="EJJ11" s="14"/>
      <c r="EJK11" s="14"/>
      <c r="EJL11" s="14"/>
      <c r="EJM11" s="14"/>
      <c r="EJN11" s="14"/>
      <c r="EJO11" s="14"/>
      <c r="EJP11" s="14"/>
      <c r="EJQ11" s="14"/>
      <c r="EJR11" s="14"/>
      <c r="EJS11" s="14"/>
      <c r="EJT11" s="14"/>
      <c r="EJU11" s="14"/>
      <c r="EJV11" s="14"/>
      <c r="EJW11" s="14"/>
      <c r="EJX11" s="14"/>
      <c r="EJY11" s="14"/>
      <c r="EJZ11" s="14"/>
      <c r="EKA11" s="14"/>
      <c r="EKB11" s="14"/>
      <c r="EKC11" s="14"/>
      <c r="EKD11" s="14"/>
      <c r="EKE11" s="14"/>
      <c r="EKF11" s="14"/>
      <c r="EKG11" s="14"/>
      <c r="EKH11" s="14"/>
      <c r="EKI11" s="14"/>
      <c r="EKJ11" s="14"/>
      <c r="EKK11" s="14"/>
      <c r="EKL11" s="14"/>
      <c r="EKM11" s="14"/>
      <c r="EKN11" s="14"/>
      <c r="EKO11" s="14"/>
      <c r="EKP11" s="14"/>
      <c r="EKQ11" s="14"/>
      <c r="EKR11" s="14"/>
      <c r="EKS11" s="14"/>
      <c r="EKT11" s="14"/>
      <c r="EKU11" s="14"/>
      <c r="EKV11" s="14"/>
      <c r="EKW11" s="14"/>
      <c r="EKX11" s="14"/>
      <c r="EKY11" s="14"/>
      <c r="EKZ11" s="14"/>
      <c r="ELA11" s="14"/>
      <c r="ELB11" s="14"/>
      <c r="ELC11" s="14"/>
      <c r="ELD11" s="14"/>
      <c r="ELE11" s="14"/>
      <c r="ELF11" s="14"/>
      <c r="ELG11" s="14"/>
      <c r="ELH11" s="14"/>
      <c r="ELI11" s="14"/>
      <c r="ELJ11" s="14"/>
      <c r="ELK11" s="14"/>
      <c r="ELL11" s="14"/>
      <c r="ELM11" s="14"/>
      <c r="ELN11" s="14"/>
      <c r="ELO11" s="14"/>
      <c r="ELP11" s="14"/>
      <c r="ELQ11" s="14"/>
      <c r="ELR11" s="14"/>
      <c r="ELS11" s="14"/>
      <c r="ELT11" s="14"/>
      <c r="ELU11" s="14"/>
      <c r="ELV11" s="14"/>
      <c r="ELW11" s="14"/>
      <c r="ELX11" s="14"/>
      <c r="ELY11" s="14"/>
      <c r="ELZ11" s="14"/>
      <c r="EMA11" s="14"/>
      <c r="EMB11" s="14"/>
      <c r="EMC11" s="14"/>
      <c r="EMD11" s="14"/>
      <c r="EME11" s="14"/>
      <c r="EMF11" s="14"/>
      <c r="EMG11" s="14"/>
      <c r="EMH11" s="14"/>
      <c r="EMI11" s="14"/>
      <c r="EMJ11" s="14"/>
      <c r="EMK11" s="14"/>
      <c r="EML11" s="14"/>
      <c r="EMM11" s="14"/>
      <c r="EMN11" s="14"/>
      <c r="EMO11" s="14"/>
      <c r="EMP11" s="14"/>
      <c r="EMQ11" s="14"/>
      <c r="EMR11" s="14"/>
      <c r="EMS11" s="14"/>
      <c r="EMT11" s="14"/>
      <c r="EMU11" s="14"/>
      <c r="EMV11" s="14"/>
      <c r="EMW11" s="14"/>
      <c r="EMX11" s="14"/>
      <c r="EMY11" s="14"/>
      <c r="EMZ11" s="14"/>
      <c r="ENA11" s="14"/>
      <c r="ENB11" s="14"/>
      <c r="ENC11" s="14"/>
      <c r="END11" s="14"/>
      <c r="ENE11" s="14"/>
      <c r="ENF11" s="14"/>
      <c r="ENG11" s="14"/>
      <c r="ENH11" s="14"/>
      <c r="ENI11" s="14"/>
      <c r="ENJ11" s="14"/>
      <c r="ENK11" s="14"/>
      <c r="ENL11" s="14"/>
      <c r="ENM11" s="14"/>
      <c r="ENN11" s="14"/>
      <c r="ENO11" s="14"/>
      <c r="ENP11" s="14"/>
      <c r="ENQ11" s="14"/>
      <c r="ENR11" s="14"/>
      <c r="ENS11" s="14"/>
      <c r="ENT11" s="14"/>
      <c r="ENU11" s="14"/>
      <c r="ENV11" s="14"/>
      <c r="ENW11" s="14"/>
      <c r="ENX11" s="14"/>
      <c r="ENY11" s="14"/>
      <c r="ENZ11" s="14"/>
      <c r="EOA11" s="14"/>
      <c r="EOB11" s="14"/>
      <c r="EOC11" s="14"/>
      <c r="EOD11" s="14"/>
      <c r="EOE11" s="14"/>
      <c r="EOF11" s="14"/>
      <c r="EOG11" s="14"/>
      <c r="EOH11" s="14"/>
      <c r="EOI11" s="14"/>
      <c r="EOJ11" s="14"/>
      <c r="EOK11" s="14"/>
      <c r="EOL11" s="14"/>
      <c r="EOM11" s="14"/>
      <c r="EON11" s="14"/>
      <c r="EOO11" s="14"/>
      <c r="EOP11" s="14"/>
      <c r="EOQ11" s="14"/>
      <c r="EOR11" s="14"/>
      <c r="EOS11" s="14"/>
      <c r="EOT11" s="14"/>
      <c r="EOU11" s="14"/>
      <c r="EOV11" s="14"/>
      <c r="EOW11" s="14"/>
      <c r="EOX11" s="14"/>
      <c r="EOY11" s="14"/>
      <c r="EOZ11" s="14"/>
      <c r="EPA11" s="14"/>
      <c r="EPB11" s="14"/>
      <c r="EPC11" s="14"/>
      <c r="EPD11" s="14"/>
      <c r="EPE11" s="14"/>
      <c r="EPF11" s="14"/>
      <c r="EPG11" s="14"/>
      <c r="EPH11" s="14"/>
      <c r="EPI11" s="14"/>
      <c r="EPJ11" s="14"/>
      <c r="EPK11" s="14"/>
      <c r="EPL11" s="14"/>
      <c r="EPM11" s="14"/>
      <c r="EPN11" s="14"/>
      <c r="EPO11" s="14"/>
      <c r="EPP11" s="14"/>
      <c r="EPQ11" s="14"/>
      <c r="EPR11" s="14"/>
      <c r="EPS11" s="14"/>
      <c r="EPT11" s="14"/>
      <c r="EPU11" s="14"/>
      <c r="EPV11" s="14"/>
      <c r="EPW11" s="14"/>
      <c r="EPX11" s="14"/>
      <c r="EPY11" s="14"/>
      <c r="EPZ11" s="14"/>
      <c r="EQA11" s="14"/>
      <c r="EQB11" s="14"/>
      <c r="EQC11" s="14"/>
      <c r="EQD11" s="14"/>
      <c r="EQE11" s="14"/>
      <c r="EQF11" s="14"/>
      <c r="EQG11" s="14"/>
      <c r="EQH11" s="14"/>
      <c r="EQI11" s="14"/>
      <c r="EQJ11" s="14"/>
      <c r="EQK11" s="14"/>
      <c r="EQL11" s="14"/>
      <c r="EQM11" s="14"/>
      <c r="EQN11" s="14"/>
      <c r="EQO11" s="14"/>
      <c r="EQP11" s="14"/>
      <c r="EQQ11" s="14"/>
      <c r="EQR11" s="14"/>
      <c r="EQS11" s="14"/>
      <c r="EQT11" s="14"/>
      <c r="EQU11" s="14"/>
      <c r="EQV11" s="14"/>
      <c r="EQW11" s="14"/>
      <c r="EQX11" s="14"/>
      <c r="EQY11" s="14"/>
      <c r="EQZ11" s="14"/>
      <c r="ERA11" s="14"/>
      <c r="ERB11" s="14"/>
      <c r="ERC11" s="14"/>
      <c r="ERD11" s="14"/>
      <c r="ERE11" s="14"/>
      <c r="ERF11" s="14"/>
      <c r="ERG11" s="14"/>
      <c r="ERH11" s="14"/>
      <c r="ERI11" s="14"/>
      <c r="ERJ11" s="14"/>
      <c r="ERK11" s="14"/>
      <c r="ERL11" s="14"/>
      <c r="ERM11" s="14"/>
      <c r="ERN11" s="14"/>
      <c r="ERO11" s="14"/>
      <c r="ERP11" s="14"/>
      <c r="ERQ11" s="14"/>
      <c r="ERR11" s="14"/>
      <c r="ERS11" s="14"/>
      <c r="ERT11" s="14"/>
      <c r="ERU11" s="14"/>
      <c r="ERV11" s="14"/>
      <c r="ERW11" s="14"/>
      <c r="ERX11" s="14"/>
      <c r="ERY11" s="14"/>
      <c r="ERZ11" s="14"/>
      <c r="ESA11" s="14"/>
      <c r="ESB11" s="14"/>
      <c r="ESC11" s="14"/>
      <c r="ESD11" s="14"/>
      <c r="ESE11" s="14"/>
      <c r="ESF11" s="14"/>
      <c r="ESG11" s="14"/>
      <c r="ESH11" s="14"/>
      <c r="ESI11" s="14"/>
      <c r="ESJ11" s="14"/>
      <c r="ESK11" s="14"/>
      <c r="ESL11" s="14"/>
      <c r="ESM11" s="14"/>
      <c r="ESN11" s="14"/>
      <c r="ESO11" s="14"/>
      <c r="ESP11" s="14"/>
      <c r="ESQ11" s="14"/>
      <c r="ESR11" s="14"/>
      <c r="ESS11" s="14"/>
      <c r="EST11" s="14"/>
      <c r="ESU11" s="14"/>
      <c r="ESV11" s="14"/>
      <c r="ESW11" s="14"/>
      <c r="ESX11" s="14"/>
      <c r="ESY11" s="14"/>
      <c r="ESZ11" s="14"/>
      <c r="ETA11" s="14"/>
      <c r="ETB11" s="14"/>
      <c r="ETC11" s="14"/>
      <c r="ETD11" s="14"/>
      <c r="ETE11" s="14"/>
      <c r="ETF11" s="14"/>
      <c r="ETG11" s="14"/>
      <c r="ETH11" s="14"/>
      <c r="ETI11" s="14"/>
      <c r="ETJ11" s="14"/>
      <c r="ETK11" s="14"/>
      <c r="ETL11" s="14"/>
      <c r="ETM11" s="14"/>
      <c r="ETN11" s="14"/>
      <c r="ETO11" s="14"/>
      <c r="ETP11" s="14"/>
      <c r="ETQ11" s="14"/>
      <c r="ETR11" s="14"/>
      <c r="ETS11" s="14"/>
      <c r="ETT11" s="14"/>
      <c r="ETU11" s="14"/>
      <c r="ETV11" s="14"/>
      <c r="ETW11" s="14"/>
      <c r="ETX11" s="14"/>
      <c r="ETY11" s="14"/>
      <c r="ETZ11" s="14"/>
      <c r="EUA11" s="14"/>
      <c r="EUB11" s="14"/>
      <c r="EUC11" s="14"/>
      <c r="EUD11" s="14"/>
      <c r="EUE11" s="14"/>
      <c r="EUF11" s="14"/>
      <c r="EUG11" s="14"/>
      <c r="EUH11" s="14"/>
      <c r="EUI11" s="14"/>
      <c r="EUJ11" s="14"/>
      <c r="EUK11" s="14"/>
      <c r="EUL11" s="14"/>
      <c r="EUM11" s="14"/>
      <c r="EUN11" s="14"/>
      <c r="EUO11" s="14"/>
      <c r="EUP11" s="14"/>
      <c r="EUQ11" s="14"/>
      <c r="EUR11" s="14"/>
      <c r="EUS11" s="14"/>
      <c r="EUT11" s="14"/>
      <c r="EUU11" s="14"/>
      <c r="EUV11" s="14"/>
      <c r="EUW11" s="14"/>
      <c r="EUX11" s="14"/>
      <c r="EUY11" s="14"/>
      <c r="EUZ11" s="14"/>
      <c r="EVA11" s="14"/>
      <c r="EVB11" s="14"/>
      <c r="EVC11" s="14"/>
      <c r="EVD11" s="14"/>
      <c r="EVE11" s="14"/>
      <c r="EVF11" s="14"/>
      <c r="EVG11" s="14"/>
      <c r="EVH11" s="14"/>
      <c r="EVI11" s="14"/>
      <c r="EVJ11" s="14"/>
      <c r="EVK11" s="14"/>
      <c r="EVL11" s="14"/>
      <c r="EVM11" s="14"/>
      <c r="EVN11" s="14"/>
      <c r="EVO11" s="14"/>
      <c r="EVP11" s="14"/>
      <c r="EVQ11" s="14"/>
      <c r="EVR11" s="14"/>
      <c r="EVS11" s="14"/>
      <c r="EVT11" s="14"/>
      <c r="EVU11" s="14"/>
      <c r="EVV11" s="14"/>
      <c r="EVW11" s="14"/>
      <c r="EVX11" s="14"/>
      <c r="EVY11" s="14"/>
      <c r="EVZ11" s="14"/>
      <c r="EWA11" s="14"/>
      <c r="EWB11" s="14"/>
      <c r="EWC11" s="14"/>
      <c r="EWD11" s="14"/>
      <c r="EWE11" s="14"/>
      <c r="EWF11" s="14"/>
      <c r="EWG11" s="14"/>
      <c r="EWH11" s="14"/>
      <c r="EWI11" s="14"/>
      <c r="EWJ11" s="14"/>
      <c r="EWK11" s="14"/>
      <c r="EWL11" s="14"/>
      <c r="EWM11" s="14"/>
      <c r="EWN11" s="14"/>
      <c r="EWO11" s="14"/>
      <c r="EWP11" s="14"/>
      <c r="EWQ11" s="14"/>
      <c r="EWR11" s="14"/>
      <c r="EWS11" s="14"/>
      <c r="EWT11" s="14"/>
      <c r="EWU11" s="14"/>
      <c r="EWV11" s="14"/>
      <c r="EWW11" s="14"/>
      <c r="EWX11" s="14"/>
      <c r="EWY11" s="14"/>
      <c r="EWZ11" s="14"/>
      <c r="EXA11" s="14"/>
      <c r="EXB11" s="14"/>
      <c r="EXC11" s="14"/>
      <c r="EXD11" s="14"/>
      <c r="EXE11" s="14"/>
      <c r="EXF11" s="14"/>
      <c r="EXG11" s="14"/>
      <c r="EXH11" s="14"/>
      <c r="EXI11" s="14"/>
      <c r="EXJ11" s="14"/>
      <c r="EXK11" s="14"/>
      <c r="EXL11" s="14"/>
      <c r="EXM11" s="14"/>
      <c r="EXN11" s="14"/>
      <c r="EXO11" s="14"/>
      <c r="EXP11" s="14"/>
      <c r="EXQ11" s="14"/>
      <c r="EXR11" s="14"/>
      <c r="EXS11" s="14"/>
      <c r="EXT11" s="14"/>
      <c r="EXU11" s="14"/>
      <c r="EXV11" s="14"/>
      <c r="EXW11" s="14"/>
      <c r="EXX11" s="14"/>
      <c r="EXY11" s="14"/>
      <c r="EXZ11" s="14"/>
      <c r="EYA11" s="14"/>
      <c r="EYB11" s="14"/>
      <c r="EYC11" s="14"/>
      <c r="EYD11" s="14"/>
      <c r="EYE11" s="14"/>
      <c r="EYF11" s="14"/>
      <c r="EYG11" s="14"/>
      <c r="EYH11" s="14"/>
      <c r="EYI11" s="14"/>
      <c r="EYJ11" s="14"/>
      <c r="EYK11" s="14"/>
      <c r="EYL11" s="14"/>
      <c r="EYM11" s="14"/>
      <c r="EYN11" s="14"/>
      <c r="EYO11" s="14"/>
      <c r="EYP11" s="14"/>
      <c r="EYQ11" s="14"/>
      <c r="EYR11" s="14"/>
      <c r="EYS11" s="14"/>
      <c r="EYT11" s="14"/>
      <c r="EYU11" s="14"/>
      <c r="EYV11" s="14"/>
      <c r="EYW11" s="14"/>
      <c r="EYX11" s="14"/>
      <c r="EYY11" s="14"/>
      <c r="EYZ11" s="14"/>
      <c r="EZA11" s="14"/>
      <c r="EZB11" s="14"/>
      <c r="EZC11" s="14"/>
      <c r="EZD11" s="14"/>
      <c r="EZE11" s="14"/>
      <c r="EZF11" s="14"/>
      <c r="EZG11" s="14"/>
      <c r="EZH11" s="14"/>
      <c r="EZI11" s="14"/>
      <c r="EZJ11" s="14"/>
      <c r="EZK11" s="14"/>
      <c r="EZL11" s="14"/>
      <c r="EZM11" s="14"/>
      <c r="EZN11" s="14"/>
      <c r="EZO11" s="14"/>
      <c r="EZP11" s="14"/>
      <c r="EZQ11" s="14"/>
      <c r="EZR11" s="14"/>
      <c r="EZS11" s="14"/>
      <c r="EZT11" s="14"/>
      <c r="EZU11" s="14"/>
      <c r="EZV11" s="14"/>
      <c r="EZW11" s="14"/>
      <c r="EZX11" s="14"/>
      <c r="EZY11" s="14"/>
      <c r="EZZ11" s="14"/>
      <c r="FAA11" s="14"/>
      <c r="FAB11" s="14"/>
      <c r="FAC11" s="14"/>
      <c r="FAD11" s="14"/>
      <c r="FAE11" s="14"/>
      <c r="FAF11" s="14"/>
      <c r="FAG11" s="14"/>
      <c r="FAH11" s="14"/>
      <c r="FAI11" s="14"/>
      <c r="FAJ11" s="14"/>
      <c r="FAK11" s="14"/>
      <c r="FAL11" s="14"/>
      <c r="FAM11" s="14"/>
      <c r="FAN11" s="14"/>
      <c r="FAO11" s="14"/>
      <c r="FAP11" s="14"/>
      <c r="FAQ11" s="14"/>
      <c r="FAR11" s="14"/>
      <c r="FAS11" s="14"/>
      <c r="FAT11" s="14"/>
      <c r="FAU11" s="14"/>
      <c r="FAV11" s="14"/>
      <c r="FAW11" s="14"/>
      <c r="FAX11" s="14"/>
      <c r="FAY11" s="14"/>
      <c r="FAZ11" s="14"/>
      <c r="FBA11" s="14"/>
      <c r="FBB11" s="14"/>
      <c r="FBC11" s="14"/>
      <c r="FBD11" s="14"/>
      <c r="FBE11" s="14"/>
      <c r="FBF11" s="14"/>
      <c r="FBG11" s="14"/>
      <c r="FBH11" s="14"/>
      <c r="FBI11" s="14"/>
      <c r="FBJ11" s="14"/>
      <c r="FBK11" s="14"/>
      <c r="FBL11" s="14"/>
      <c r="FBM11" s="14"/>
      <c r="FBN11" s="14"/>
      <c r="FBO11" s="14"/>
      <c r="FBP11" s="14"/>
      <c r="FBQ11" s="14"/>
      <c r="FBR11" s="14"/>
      <c r="FBS11" s="14"/>
      <c r="FBT11" s="14"/>
      <c r="FBU11" s="14"/>
      <c r="FBV11" s="14"/>
      <c r="FBW11" s="14"/>
      <c r="FBX11" s="14"/>
      <c r="FBY11" s="14"/>
      <c r="FBZ11" s="14"/>
      <c r="FCA11" s="14"/>
      <c r="FCB11" s="14"/>
      <c r="FCC11" s="14"/>
      <c r="FCD11" s="14"/>
      <c r="FCE11" s="14"/>
      <c r="FCF11" s="14"/>
      <c r="FCG11" s="14"/>
      <c r="FCH11" s="14"/>
      <c r="FCI11" s="14"/>
      <c r="FCJ11" s="14"/>
      <c r="FCK11" s="14"/>
      <c r="FCL11" s="14"/>
      <c r="FCM11" s="14"/>
      <c r="FCN11" s="14"/>
      <c r="FCO11" s="14"/>
      <c r="FCP11" s="14"/>
      <c r="FCQ11" s="14"/>
      <c r="FCR11" s="14"/>
      <c r="FCS11" s="14"/>
      <c r="FCT11" s="14"/>
      <c r="FCU11" s="14"/>
      <c r="FCV11" s="14"/>
      <c r="FCW11" s="14"/>
      <c r="FCX11" s="14"/>
      <c r="FCY11" s="14"/>
      <c r="FCZ11" s="14"/>
      <c r="FDA11" s="14"/>
      <c r="FDB11" s="14"/>
      <c r="FDC11" s="14"/>
      <c r="FDD11" s="14"/>
      <c r="FDE11" s="14"/>
      <c r="FDF11" s="14"/>
      <c r="FDG11" s="14"/>
      <c r="FDH11" s="14"/>
      <c r="FDI11" s="14"/>
      <c r="FDJ11" s="14"/>
      <c r="FDK11" s="14"/>
      <c r="FDL11" s="14"/>
      <c r="FDM11" s="14"/>
      <c r="FDN11" s="14"/>
      <c r="FDO11" s="14"/>
      <c r="FDP11" s="14"/>
      <c r="FDQ11" s="14"/>
      <c r="FDR11" s="14"/>
      <c r="FDS11" s="14"/>
      <c r="FDT11" s="14"/>
      <c r="FDU11" s="14"/>
      <c r="FDV11" s="14"/>
      <c r="FDW11" s="14"/>
      <c r="FDX11" s="14"/>
      <c r="FDY11" s="14"/>
      <c r="FDZ11" s="14"/>
      <c r="FEA11" s="14"/>
      <c r="FEB11" s="14"/>
      <c r="FEC11" s="14"/>
      <c r="FED11" s="14"/>
      <c r="FEE11" s="14"/>
      <c r="FEF11" s="14"/>
      <c r="FEG11" s="14"/>
      <c r="FEH11" s="14"/>
      <c r="FEI11" s="14"/>
      <c r="FEJ11" s="14"/>
      <c r="FEK11" s="14"/>
      <c r="FEL11" s="14"/>
      <c r="FEM11" s="14"/>
      <c r="FEN11" s="14"/>
      <c r="FEO11" s="14"/>
      <c r="FEP11" s="14"/>
      <c r="FEQ11" s="14"/>
      <c r="FER11" s="14"/>
      <c r="FES11" s="14"/>
      <c r="FET11" s="14"/>
      <c r="FEU11" s="14"/>
      <c r="FEV11" s="14"/>
      <c r="FEW11" s="14"/>
      <c r="FEX11" s="14"/>
      <c r="FEY11" s="14"/>
      <c r="FEZ11" s="14"/>
      <c r="FFA11" s="14"/>
      <c r="FFB11" s="14"/>
      <c r="FFC11" s="14"/>
      <c r="FFD11" s="14"/>
      <c r="FFE11" s="14"/>
      <c r="FFF11" s="14"/>
      <c r="FFG11" s="14"/>
      <c r="FFH11" s="14"/>
      <c r="FFI11" s="14"/>
      <c r="FFJ11" s="14"/>
      <c r="FFK11" s="14"/>
      <c r="FFL11" s="14"/>
      <c r="FFM11" s="14"/>
      <c r="FFN11" s="14"/>
      <c r="FFO11" s="14"/>
      <c r="FFP11" s="14"/>
      <c r="FFQ11" s="14"/>
      <c r="FFR11" s="14"/>
      <c r="FFS11" s="14"/>
      <c r="FFT11" s="14"/>
      <c r="FFU11" s="14"/>
      <c r="FFV11" s="14"/>
      <c r="FFW11" s="14"/>
      <c r="FFX11" s="14"/>
      <c r="FFY11" s="14"/>
      <c r="FFZ11" s="14"/>
      <c r="FGA11" s="14"/>
      <c r="FGB11" s="14"/>
      <c r="FGC11" s="14"/>
      <c r="FGD11" s="14"/>
      <c r="FGE11" s="14"/>
      <c r="FGF11" s="14"/>
      <c r="FGG11" s="14"/>
      <c r="FGH11" s="14"/>
      <c r="FGI11" s="14"/>
      <c r="FGJ11" s="14"/>
      <c r="FGK11" s="14"/>
      <c r="FGL11" s="14"/>
      <c r="FGM11" s="14"/>
      <c r="FGN11" s="14"/>
      <c r="FGO11" s="14"/>
      <c r="FGP11" s="14"/>
      <c r="FGQ11" s="14"/>
      <c r="FGR11" s="14"/>
      <c r="FGS11" s="14"/>
      <c r="FGT11" s="14"/>
      <c r="FGU11" s="14"/>
      <c r="FGV11" s="14"/>
      <c r="FGW11" s="14"/>
      <c r="FGX11" s="14"/>
      <c r="FGY11" s="14"/>
      <c r="FGZ11" s="14"/>
      <c r="FHA11" s="14"/>
      <c r="FHB11" s="14"/>
      <c r="FHC11" s="14"/>
      <c r="FHD11" s="14"/>
      <c r="FHE11" s="14"/>
      <c r="FHF11" s="14"/>
      <c r="FHG11" s="14"/>
      <c r="FHH11" s="14"/>
      <c r="FHI11" s="14"/>
      <c r="FHJ11" s="14"/>
      <c r="FHK11" s="14"/>
      <c r="FHL11" s="14"/>
      <c r="FHM11" s="14"/>
      <c r="FHN11" s="14"/>
      <c r="FHO11" s="14"/>
      <c r="FHP11" s="14"/>
      <c r="FHQ11" s="14"/>
      <c r="FHR11" s="14"/>
      <c r="FHS11" s="14"/>
      <c r="FHT11" s="14"/>
      <c r="FHU11" s="14"/>
      <c r="FHV11" s="14"/>
      <c r="FHW11" s="14"/>
      <c r="FHX11" s="14"/>
      <c r="FHY11" s="14"/>
      <c r="FHZ11" s="14"/>
      <c r="FIA11" s="14"/>
      <c r="FIB11" s="14"/>
      <c r="FIC11" s="14"/>
      <c r="FID11" s="14"/>
      <c r="FIE11" s="14"/>
      <c r="FIF11" s="14"/>
      <c r="FIG11" s="14"/>
      <c r="FIH11" s="14"/>
      <c r="FII11" s="14"/>
      <c r="FIJ11" s="14"/>
      <c r="FIK11" s="14"/>
      <c r="FIL11" s="14"/>
      <c r="FIM11" s="14"/>
      <c r="FIN11" s="14"/>
      <c r="FIO11" s="14"/>
      <c r="FIP11" s="14"/>
      <c r="FIQ11" s="14"/>
      <c r="FIR11" s="14"/>
      <c r="FIS11" s="14"/>
      <c r="FIT11" s="14"/>
      <c r="FIU11" s="14"/>
      <c r="FIV11" s="14"/>
      <c r="FIW11" s="14"/>
      <c r="FIX11" s="14"/>
      <c r="FIY11" s="14"/>
      <c r="FIZ11" s="14"/>
      <c r="FJA11" s="14"/>
      <c r="FJB11" s="14"/>
      <c r="FJC11" s="14"/>
      <c r="FJD11" s="14"/>
      <c r="FJE11" s="14"/>
      <c r="FJF11" s="14"/>
      <c r="FJG11" s="14"/>
      <c r="FJH11" s="14"/>
      <c r="FJI11" s="14"/>
      <c r="FJJ11" s="14"/>
      <c r="FJK11" s="14"/>
      <c r="FJL11" s="14"/>
      <c r="FJM11" s="14"/>
      <c r="FJN11" s="14"/>
      <c r="FJO11" s="14"/>
      <c r="FJP11" s="14"/>
      <c r="FJQ11" s="14"/>
      <c r="FJR11" s="14"/>
      <c r="FJS11" s="14"/>
      <c r="FJT11" s="14"/>
      <c r="FJU11" s="14"/>
      <c r="FJV11" s="14"/>
      <c r="FJW11" s="14"/>
      <c r="FJX11" s="14"/>
      <c r="FJY11" s="14"/>
      <c r="FJZ11" s="14"/>
      <c r="FKA11" s="14"/>
      <c r="FKB11" s="14"/>
      <c r="FKC11" s="14"/>
      <c r="FKD11" s="14"/>
      <c r="FKE11" s="14"/>
      <c r="FKF11" s="14"/>
      <c r="FKG11" s="14"/>
      <c r="FKH11" s="14"/>
      <c r="FKI11" s="14"/>
      <c r="FKJ11" s="14"/>
      <c r="FKK11" s="14"/>
      <c r="FKL11" s="14"/>
      <c r="FKM11" s="14"/>
      <c r="FKN11" s="14"/>
      <c r="FKO11" s="14"/>
      <c r="FKP11" s="14"/>
      <c r="FKQ11" s="14"/>
      <c r="FKR11" s="14"/>
      <c r="FKS11" s="14"/>
      <c r="FKT11" s="14"/>
      <c r="FKU11" s="14"/>
      <c r="FKV11" s="14"/>
      <c r="FKW11" s="14"/>
      <c r="FKX11" s="14"/>
      <c r="FKY11" s="14"/>
      <c r="FKZ11" s="14"/>
      <c r="FLA11" s="14"/>
      <c r="FLB11" s="14"/>
      <c r="FLC11" s="14"/>
      <c r="FLD11" s="14"/>
      <c r="FLE11" s="14"/>
      <c r="FLF11" s="14"/>
      <c r="FLG11" s="14"/>
      <c r="FLH11" s="14"/>
      <c r="FLI11" s="14"/>
      <c r="FLJ11" s="14"/>
      <c r="FLK11" s="14"/>
      <c r="FLL11" s="14"/>
      <c r="FLM11" s="14"/>
      <c r="FLN11" s="14"/>
      <c r="FLO11" s="14"/>
      <c r="FLP11" s="14"/>
      <c r="FLQ11" s="14"/>
      <c r="FLR11" s="14"/>
      <c r="FLS11" s="14"/>
      <c r="FLT11" s="14"/>
      <c r="FLU11" s="14"/>
      <c r="FLV11" s="14"/>
      <c r="FLW11" s="14"/>
      <c r="FLX11" s="14"/>
      <c r="FLY11" s="14"/>
      <c r="FLZ11" s="14"/>
      <c r="FMA11" s="14"/>
      <c r="FMB11" s="14"/>
      <c r="FMC11" s="14"/>
      <c r="FMD11" s="14"/>
      <c r="FME11" s="14"/>
      <c r="FMF11" s="14"/>
      <c r="FMG11" s="14"/>
      <c r="FMH11" s="14"/>
      <c r="FMI11" s="14"/>
      <c r="FMJ11" s="14"/>
      <c r="FMK11" s="14"/>
      <c r="FML11" s="14"/>
      <c r="FMM11" s="14"/>
      <c r="FMN11" s="14"/>
      <c r="FMO11" s="14"/>
      <c r="FMP11" s="14"/>
      <c r="FMQ11" s="14"/>
      <c r="FMR11" s="14"/>
      <c r="FMS11" s="14"/>
      <c r="FMT11" s="14"/>
      <c r="FMU11" s="14"/>
      <c r="FMV11" s="14"/>
      <c r="FMW11" s="14"/>
      <c r="FMX11" s="14"/>
      <c r="FMY11" s="14"/>
      <c r="FMZ11" s="14"/>
      <c r="FNA11" s="14"/>
      <c r="FNB11" s="14"/>
      <c r="FNC11" s="14"/>
      <c r="FND11" s="14"/>
      <c r="FNE11" s="14"/>
      <c r="FNF11" s="14"/>
      <c r="FNG11" s="14"/>
      <c r="FNH11" s="14"/>
      <c r="FNI11" s="14"/>
      <c r="FNJ11" s="14"/>
      <c r="FNK11" s="14"/>
      <c r="FNL11" s="14"/>
      <c r="FNM11" s="14"/>
      <c r="FNN11" s="14"/>
      <c r="FNO11" s="14"/>
      <c r="FNP11" s="14"/>
      <c r="FNQ11" s="14"/>
      <c r="FNR11" s="14"/>
      <c r="FNS11" s="14"/>
      <c r="FNT11" s="14"/>
      <c r="FNU11" s="14"/>
      <c r="FNV11" s="14"/>
      <c r="FNW11" s="14"/>
      <c r="FNX11" s="14"/>
      <c r="FNY11" s="14"/>
      <c r="FNZ11" s="14"/>
      <c r="FOA11" s="14"/>
      <c r="FOB11" s="14"/>
      <c r="FOC11" s="14"/>
      <c r="FOD11" s="14"/>
      <c r="FOE11" s="14"/>
      <c r="FOF11" s="14"/>
      <c r="FOG11" s="14"/>
      <c r="FOH11" s="14"/>
      <c r="FOI11" s="14"/>
      <c r="FOJ11" s="14"/>
      <c r="FOK11" s="14"/>
      <c r="FOL11" s="14"/>
      <c r="FOM11" s="14"/>
      <c r="FON11" s="14"/>
      <c r="FOO11" s="14"/>
      <c r="FOP11" s="14"/>
      <c r="FOQ11" s="14"/>
      <c r="FOR11" s="14"/>
      <c r="FOS11" s="14"/>
      <c r="FOT11" s="14"/>
      <c r="FOU11" s="14"/>
      <c r="FOV11" s="14"/>
      <c r="FOW11" s="14"/>
      <c r="FOX11" s="14"/>
      <c r="FOY11" s="14"/>
      <c r="FOZ11" s="14"/>
      <c r="FPA11" s="14"/>
      <c r="FPB11" s="14"/>
      <c r="FPC11" s="14"/>
      <c r="FPD11" s="14"/>
      <c r="FPE11" s="14"/>
      <c r="FPF11" s="14"/>
      <c r="FPG11" s="14"/>
      <c r="FPH11" s="14"/>
      <c r="FPI11" s="14"/>
      <c r="FPJ11" s="14"/>
      <c r="FPK11" s="14"/>
      <c r="FPL11" s="14"/>
      <c r="FPM11" s="14"/>
      <c r="FPN11" s="14"/>
      <c r="FPO11" s="14"/>
      <c r="FPP11" s="14"/>
      <c r="FPQ11" s="14"/>
      <c r="FPR11" s="14"/>
      <c r="FPS11" s="14"/>
      <c r="FPT11" s="14"/>
      <c r="FPU11" s="14"/>
      <c r="FPV11" s="14"/>
      <c r="FPW11" s="14"/>
      <c r="FPX11" s="14"/>
      <c r="FPY11" s="14"/>
      <c r="FPZ11" s="14"/>
      <c r="FQA11" s="14"/>
      <c r="FQB11" s="14"/>
      <c r="FQC11" s="14"/>
      <c r="FQD11" s="14"/>
      <c r="FQE11" s="14"/>
      <c r="FQF11" s="14"/>
      <c r="FQG11" s="14"/>
      <c r="FQH11" s="14"/>
      <c r="FQI11" s="14"/>
      <c r="FQJ11" s="14"/>
      <c r="FQK11" s="14"/>
      <c r="FQL11" s="14"/>
      <c r="FQM11" s="14"/>
      <c r="FQN11" s="14"/>
      <c r="FQO11" s="14"/>
      <c r="FQP11" s="14"/>
      <c r="FQQ11" s="14"/>
      <c r="FQR11" s="14"/>
      <c r="FQS11" s="14"/>
      <c r="FQT11" s="14"/>
      <c r="FQU11" s="14"/>
      <c r="FQV11" s="14"/>
      <c r="FQW11" s="14"/>
      <c r="FQX11" s="14"/>
      <c r="FQY11" s="14"/>
      <c r="FQZ11" s="14"/>
      <c r="FRA11" s="14"/>
      <c r="FRB11" s="14"/>
      <c r="FRC11" s="14"/>
      <c r="FRD11" s="14"/>
      <c r="FRE11" s="14"/>
      <c r="FRF11" s="14"/>
      <c r="FRG11" s="14"/>
      <c r="FRH11" s="14"/>
      <c r="FRI11" s="14"/>
      <c r="FRJ11" s="14"/>
      <c r="FRK11" s="14"/>
      <c r="FRL11" s="14"/>
      <c r="FRM11" s="14"/>
      <c r="FRN11" s="14"/>
      <c r="FRO11" s="14"/>
      <c r="FRP11" s="14"/>
      <c r="FRQ11" s="14"/>
      <c r="FRR11" s="14"/>
      <c r="FRS11" s="14"/>
      <c r="FRT11" s="14"/>
      <c r="FRU11" s="14"/>
      <c r="FRV11" s="14"/>
      <c r="FRW11" s="14"/>
      <c r="FRX11" s="14"/>
      <c r="FRY11" s="14"/>
      <c r="FRZ11" s="14"/>
      <c r="FSA11" s="14"/>
      <c r="FSB11" s="14"/>
      <c r="FSC11" s="14"/>
      <c r="FSD11" s="14"/>
      <c r="FSE11" s="14"/>
      <c r="FSF11" s="14"/>
      <c r="FSG11" s="14"/>
      <c r="FSH11" s="14"/>
      <c r="FSI11" s="14"/>
      <c r="FSJ11" s="14"/>
      <c r="FSK11" s="14"/>
      <c r="FSL11" s="14"/>
      <c r="FSM11" s="14"/>
      <c r="FSN11" s="14"/>
      <c r="FSO11" s="14"/>
      <c r="FSP11" s="14"/>
      <c r="FSQ11" s="14"/>
      <c r="FSR11" s="14"/>
      <c r="FSS11" s="14"/>
      <c r="FST11" s="14"/>
      <c r="FSU11" s="14"/>
      <c r="FSV11" s="14"/>
      <c r="FSW11" s="14"/>
      <c r="FSX11" s="14"/>
      <c r="FSY11" s="14"/>
      <c r="FSZ11" s="14"/>
      <c r="FTA11" s="14"/>
      <c r="FTB11" s="14"/>
      <c r="FTC11" s="14"/>
      <c r="FTD11" s="14"/>
      <c r="FTE11" s="14"/>
      <c r="FTF11" s="14"/>
      <c r="FTG11" s="14"/>
      <c r="FTH11" s="14"/>
      <c r="FTI11" s="14"/>
      <c r="FTJ11" s="14"/>
      <c r="FTK11" s="14"/>
      <c r="FTL11" s="14"/>
      <c r="FTM11" s="14"/>
      <c r="FTN11" s="14"/>
      <c r="FTO11" s="14"/>
      <c r="FTP11" s="14"/>
      <c r="FTQ11" s="14"/>
      <c r="FTR11" s="14"/>
      <c r="FTS11" s="14"/>
      <c r="FTT11" s="14"/>
      <c r="FTU11" s="14"/>
      <c r="FTV11" s="14"/>
      <c r="FTW11" s="14"/>
      <c r="FTX11" s="14"/>
      <c r="FTY11" s="14"/>
      <c r="FTZ11" s="14"/>
      <c r="FUA11" s="14"/>
      <c r="FUB11" s="14"/>
      <c r="FUC11" s="14"/>
      <c r="FUD11" s="14"/>
      <c r="FUE11" s="14"/>
      <c r="FUF11" s="14"/>
      <c r="FUG11" s="14"/>
      <c r="FUH11" s="14"/>
      <c r="FUI11" s="14"/>
      <c r="FUJ11" s="14"/>
      <c r="FUK11" s="14"/>
      <c r="FUL11" s="14"/>
      <c r="FUM11" s="14"/>
      <c r="FUN11" s="14"/>
      <c r="FUO11" s="14"/>
      <c r="FUP11" s="14"/>
      <c r="FUQ11" s="14"/>
      <c r="FUR11" s="14"/>
      <c r="FUS11" s="14"/>
      <c r="FUT11" s="14"/>
      <c r="FUU11" s="14"/>
      <c r="FUV11" s="14"/>
      <c r="FUW11" s="14"/>
      <c r="FUX11" s="14"/>
      <c r="FUY11" s="14"/>
      <c r="FUZ11" s="14"/>
      <c r="FVA11" s="14"/>
      <c r="FVB11" s="14"/>
      <c r="FVC11" s="14"/>
      <c r="FVD11" s="14"/>
      <c r="FVE11" s="14"/>
      <c r="FVF11" s="14"/>
      <c r="FVG11" s="14"/>
      <c r="FVH11" s="14"/>
      <c r="FVI11" s="14"/>
      <c r="FVJ11" s="14"/>
      <c r="FVK11" s="14"/>
      <c r="FVL11" s="14"/>
      <c r="FVM11" s="14"/>
      <c r="FVN11" s="14"/>
      <c r="FVO11" s="14"/>
      <c r="FVP11" s="14"/>
      <c r="FVQ11" s="14"/>
      <c r="FVR11" s="14"/>
      <c r="FVS11" s="14"/>
      <c r="FVT11" s="14"/>
      <c r="FVU11" s="14"/>
      <c r="FVV11" s="14"/>
      <c r="FVW11" s="14"/>
      <c r="FVX11" s="14"/>
      <c r="FVY11" s="14"/>
      <c r="FVZ11" s="14"/>
      <c r="FWA11" s="14"/>
      <c r="FWB11" s="14"/>
      <c r="FWC11" s="14"/>
      <c r="FWD11" s="14"/>
      <c r="FWE11" s="14"/>
      <c r="FWF11" s="14"/>
      <c r="FWG11" s="14"/>
      <c r="FWH11" s="14"/>
      <c r="FWI11" s="14"/>
      <c r="FWJ11" s="14"/>
      <c r="FWK11" s="14"/>
      <c r="FWL11" s="14"/>
      <c r="FWM11" s="14"/>
      <c r="FWN11" s="14"/>
      <c r="FWO11" s="14"/>
      <c r="FWP11" s="14"/>
      <c r="FWQ11" s="14"/>
      <c r="FWR11" s="14"/>
      <c r="FWS11" s="14"/>
      <c r="FWT11" s="14"/>
      <c r="FWU11" s="14"/>
      <c r="FWV11" s="14"/>
      <c r="FWW11" s="14"/>
      <c r="FWX11" s="14"/>
      <c r="FWY11" s="14"/>
      <c r="FWZ11" s="14"/>
      <c r="FXA11" s="14"/>
      <c r="FXB11" s="14"/>
      <c r="FXC11" s="14"/>
      <c r="FXD11" s="14"/>
      <c r="FXE11" s="14"/>
      <c r="FXF11" s="14"/>
      <c r="FXG11" s="14"/>
      <c r="FXH11" s="14"/>
      <c r="FXI11" s="14"/>
      <c r="FXJ11" s="14"/>
      <c r="FXK11" s="14"/>
      <c r="FXL11" s="14"/>
      <c r="FXM11" s="14"/>
      <c r="FXN11" s="14"/>
      <c r="FXO11" s="14"/>
      <c r="FXP11" s="14"/>
      <c r="FXQ11" s="14"/>
      <c r="FXR11" s="14"/>
      <c r="FXS11" s="14"/>
      <c r="FXT11" s="14"/>
      <c r="FXU11" s="14"/>
      <c r="FXV11" s="14"/>
      <c r="FXW11" s="14"/>
      <c r="FXX11" s="14"/>
      <c r="FXY11" s="14"/>
      <c r="FXZ11" s="14"/>
      <c r="FYA11" s="14"/>
      <c r="FYB11" s="14"/>
      <c r="FYC11" s="14"/>
      <c r="FYD11" s="14"/>
      <c r="FYE11" s="14"/>
      <c r="FYF11" s="14"/>
      <c r="FYG11" s="14"/>
      <c r="FYH11" s="14"/>
      <c r="FYI11" s="14"/>
      <c r="FYJ11" s="14"/>
      <c r="FYK11" s="14"/>
      <c r="FYL11" s="14"/>
      <c r="FYM11" s="14"/>
      <c r="FYN11" s="14"/>
      <c r="FYO11" s="14"/>
      <c r="FYP11" s="14"/>
      <c r="FYQ11" s="14"/>
      <c r="FYR11" s="14"/>
      <c r="FYS11" s="14"/>
      <c r="FYT11" s="14"/>
      <c r="FYU11" s="14"/>
      <c r="FYV11" s="14"/>
      <c r="FYW11" s="14"/>
      <c r="FYX11" s="14"/>
      <c r="FYY11" s="14"/>
      <c r="FYZ11" s="14"/>
      <c r="FZA11" s="14"/>
      <c r="FZB11" s="14"/>
      <c r="FZC11" s="14"/>
      <c r="FZD11" s="14"/>
      <c r="FZE11" s="14"/>
      <c r="FZF11" s="14"/>
      <c r="FZG11" s="14"/>
      <c r="FZH11" s="14"/>
      <c r="FZI11" s="14"/>
      <c r="FZJ11" s="14"/>
      <c r="FZK11" s="14"/>
      <c r="FZL11" s="14"/>
      <c r="FZM11" s="14"/>
      <c r="FZN11" s="14"/>
      <c r="FZO11" s="14"/>
      <c r="FZP11" s="14"/>
      <c r="FZQ11" s="14"/>
      <c r="FZR11" s="14"/>
      <c r="FZS11" s="14"/>
      <c r="FZT11" s="14"/>
      <c r="FZU11" s="14"/>
      <c r="FZV11" s="14"/>
      <c r="FZW11" s="14"/>
      <c r="FZX11" s="14"/>
      <c r="FZY11" s="14"/>
      <c r="FZZ11" s="14"/>
      <c r="GAA11" s="14"/>
      <c r="GAB11" s="14"/>
      <c r="GAC11" s="14"/>
      <c r="GAD11" s="14"/>
      <c r="GAE11" s="14"/>
      <c r="GAF11" s="14"/>
      <c r="GAG11" s="14"/>
      <c r="GAH11" s="14"/>
      <c r="GAI11" s="14"/>
      <c r="GAJ11" s="14"/>
      <c r="GAK11" s="14"/>
      <c r="GAL11" s="14"/>
      <c r="GAM11" s="14"/>
      <c r="GAN11" s="14"/>
      <c r="GAO11" s="14"/>
      <c r="GAP11" s="14"/>
      <c r="GAQ11" s="14"/>
      <c r="GAR11" s="14"/>
      <c r="GAS11" s="14"/>
      <c r="GAT11" s="14"/>
      <c r="GAU11" s="14"/>
      <c r="GAV11" s="14"/>
      <c r="GAW11" s="14"/>
      <c r="GAX11" s="14"/>
      <c r="GAY11" s="14"/>
      <c r="GAZ11" s="14"/>
      <c r="GBA11" s="14"/>
      <c r="GBB11" s="14"/>
      <c r="GBC11" s="14"/>
      <c r="GBD11" s="14"/>
      <c r="GBE11" s="14"/>
      <c r="GBF11" s="14"/>
      <c r="GBG11" s="14"/>
      <c r="GBH11" s="14"/>
      <c r="GBI11" s="14"/>
      <c r="GBJ11" s="14"/>
      <c r="GBK11" s="14"/>
      <c r="GBL11" s="14"/>
      <c r="GBM11" s="14"/>
      <c r="GBN11" s="14"/>
      <c r="GBO11" s="14"/>
      <c r="GBP11" s="14"/>
      <c r="GBQ11" s="14"/>
      <c r="GBR11" s="14"/>
      <c r="GBS11" s="14"/>
      <c r="GBT11" s="14"/>
      <c r="GBU11" s="14"/>
      <c r="GBV11" s="14"/>
      <c r="GBW11" s="14"/>
      <c r="GBX11" s="14"/>
      <c r="GBY11" s="14"/>
      <c r="GBZ11" s="14"/>
      <c r="GCA11" s="14"/>
      <c r="GCB11" s="14"/>
      <c r="GCC11" s="14"/>
      <c r="GCD11" s="14"/>
      <c r="GCE11" s="14"/>
      <c r="GCF11" s="14"/>
      <c r="GCG11" s="14"/>
      <c r="GCH11" s="14"/>
      <c r="GCI11" s="14"/>
      <c r="GCJ11" s="14"/>
      <c r="GCK11" s="14"/>
      <c r="GCL11" s="14"/>
      <c r="GCM11" s="14"/>
      <c r="GCN11" s="14"/>
      <c r="GCO11" s="14"/>
      <c r="GCP11" s="14"/>
      <c r="GCQ11" s="14"/>
      <c r="GCR11" s="14"/>
      <c r="GCS11" s="14"/>
      <c r="GCT11" s="14"/>
      <c r="GCU11" s="14"/>
      <c r="GCV11" s="14"/>
      <c r="GCW11" s="14"/>
      <c r="GCX11" s="14"/>
      <c r="GCY11" s="14"/>
      <c r="GCZ11" s="14"/>
      <c r="GDA11" s="14"/>
      <c r="GDB11" s="14"/>
      <c r="GDC11" s="14"/>
      <c r="GDD11" s="14"/>
      <c r="GDE11" s="14"/>
      <c r="GDF11" s="14"/>
      <c r="GDG11" s="14"/>
      <c r="GDH11" s="14"/>
      <c r="GDI11" s="14"/>
      <c r="GDJ11" s="14"/>
      <c r="GDK11" s="14"/>
      <c r="GDL11" s="14"/>
      <c r="GDM11" s="14"/>
      <c r="GDN11" s="14"/>
      <c r="GDO11" s="14"/>
      <c r="GDP11" s="14"/>
      <c r="GDQ11" s="14"/>
      <c r="GDR11" s="14"/>
      <c r="GDS11" s="14"/>
      <c r="GDT11" s="14"/>
      <c r="GDU11" s="14"/>
      <c r="GDV11" s="14"/>
      <c r="GDW11" s="14"/>
      <c r="GDX11" s="14"/>
      <c r="GDY11" s="14"/>
      <c r="GDZ11" s="14"/>
      <c r="GEA11" s="14"/>
      <c r="GEB11" s="14"/>
      <c r="GEC11" s="14"/>
      <c r="GED11" s="14"/>
      <c r="GEE11" s="14"/>
      <c r="GEF11" s="14"/>
      <c r="GEG11" s="14"/>
      <c r="GEH11" s="14"/>
      <c r="GEI11" s="14"/>
      <c r="GEJ11" s="14"/>
      <c r="GEK11" s="14"/>
      <c r="GEL11" s="14"/>
      <c r="GEM11" s="14"/>
      <c r="GEN11" s="14"/>
      <c r="GEO11" s="14"/>
      <c r="GEP11" s="14"/>
      <c r="GEQ11" s="14"/>
      <c r="GER11" s="14"/>
      <c r="GES11" s="14"/>
      <c r="GET11" s="14"/>
      <c r="GEU11" s="14"/>
      <c r="GEV11" s="14"/>
      <c r="GEW11" s="14"/>
      <c r="GEX11" s="14"/>
      <c r="GEY11" s="14"/>
      <c r="GEZ11" s="14"/>
      <c r="GFA11" s="14"/>
      <c r="GFB11" s="14"/>
      <c r="GFC11" s="14"/>
      <c r="GFD11" s="14"/>
      <c r="GFE11" s="14"/>
      <c r="GFF11" s="14"/>
      <c r="GFG11" s="14"/>
      <c r="GFH11" s="14"/>
      <c r="GFI11" s="14"/>
      <c r="GFJ11" s="14"/>
      <c r="GFK11" s="14"/>
      <c r="GFL11" s="14"/>
      <c r="GFM11" s="14"/>
      <c r="GFN11" s="14"/>
      <c r="GFO11" s="14"/>
      <c r="GFP11" s="14"/>
      <c r="GFQ11" s="14"/>
      <c r="GFR11" s="14"/>
      <c r="GFS11" s="14"/>
      <c r="GFT11" s="14"/>
      <c r="GFU11" s="14"/>
      <c r="GFV11" s="14"/>
      <c r="GFW11" s="14"/>
      <c r="GFX11" s="14"/>
      <c r="GFY11" s="14"/>
      <c r="GFZ11" s="14"/>
      <c r="GGA11" s="14"/>
      <c r="GGB11" s="14"/>
      <c r="GGC11" s="14"/>
      <c r="GGD11" s="14"/>
      <c r="GGE11" s="14"/>
      <c r="GGF11" s="14"/>
      <c r="GGG11" s="14"/>
      <c r="GGH11" s="14"/>
      <c r="GGI11" s="14"/>
      <c r="GGJ11" s="14"/>
      <c r="GGK11" s="14"/>
      <c r="GGL11" s="14"/>
      <c r="GGM11" s="14"/>
      <c r="GGN11" s="14"/>
      <c r="GGO11" s="14"/>
      <c r="GGP11" s="14"/>
      <c r="GGQ11" s="14"/>
      <c r="GGR11" s="14"/>
      <c r="GGS11" s="14"/>
      <c r="GGT11" s="14"/>
      <c r="GGU11" s="14"/>
      <c r="GGV11" s="14"/>
      <c r="GGW11" s="14"/>
      <c r="GGX11" s="14"/>
      <c r="GGY11" s="14"/>
      <c r="GGZ11" s="14"/>
      <c r="GHA11" s="14"/>
      <c r="GHB11" s="14"/>
      <c r="GHC11" s="14"/>
      <c r="GHD11" s="14"/>
      <c r="GHE11" s="14"/>
      <c r="GHF11" s="14"/>
      <c r="GHG11" s="14"/>
      <c r="GHH11" s="14"/>
      <c r="GHI11" s="14"/>
      <c r="GHJ11" s="14"/>
      <c r="GHK11" s="14"/>
      <c r="GHL11" s="14"/>
      <c r="GHM11" s="14"/>
      <c r="GHN11" s="14"/>
      <c r="GHO11" s="14"/>
      <c r="GHP11" s="14"/>
      <c r="GHQ11" s="14"/>
      <c r="GHR11" s="14"/>
      <c r="GHS11" s="14"/>
      <c r="GHT11" s="14"/>
      <c r="GHU11" s="14"/>
      <c r="GHV11" s="14"/>
      <c r="GHW11" s="14"/>
      <c r="GHX11" s="14"/>
      <c r="GHY11" s="14"/>
      <c r="GHZ11" s="14"/>
      <c r="GIA11" s="14"/>
      <c r="GIB11" s="14"/>
      <c r="GIC11" s="14"/>
      <c r="GID11" s="14"/>
      <c r="GIE11" s="14"/>
      <c r="GIF11" s="14"/>
      <c r="GIG11" s="14"/>
      <c r="GIH11" s="14"/>
      <c r="GII11" s="14"/>
      <c r="GIJ11" s="14"/>
      <c r="GIK11" s="14"/>
      <c r="GIL11" s="14"/>
      <c r="GIM11" s="14"/>
      <c r="GIN11" s="14"/>
      <c r="GIO11" s="14"/>
      <c r="GIP11" s="14"/>
      <c r="GIQ11" s="14"/>
      <c r="GIR11" s="14"/>
      <c r="GIS11" s="14"/>
      <c r="GIT11" s="14"/>
      <c r="GIU11" s="14"/>
      <c r="GIV11" s="14"/>
      <c r="GIW11" s="14"/>
      <c r="GIX11" s="14"/>
      <c r="GIY11" s="14"/>
      <c r="GIZ11" s="14"/>
      <c r="GJA11" s="14"/>
      <c r="GJB11" s="14"/>
      <c r="GJC11" s="14"/>
      <c r="GJD11" s="14"/>
      <c r="GJE11" s="14"/>
      <c r="GJF11" s="14"/>
      <c r="GJG11" s="14"/>
      <c r="GJH11" s="14"/>
      <c r="GJI11" s="14"/>
      <c r="GJJ11" s="14"/>
      <c r="GJK11" s="14"/>
      <c r="GJL11" s="14"/>
      <c r="GJM11" s="14"/>
      <c r="GJN11" s="14"/>
      <c r="GJO11" s="14"/>
      <c r="GJP11" s="14"/>
      <c r="GJQ11" s="14"/>
      <c r="GJR11" s="14"/>
      <c r="GJS11" s="14"/>
      <c r="GJT11" s="14"/>
      <c r="GJU11" s="14"/>
      <c r="GJV11" s="14"/>
      <c r="GJW11" s="14"/>
      <c r="GJX11" s="14"/>
      <c r="GJY11" s="14"/>
      <c r="GJZ11" s="14"/>
      <c r="GKA11" s="14"/>
      <c r="GKB11" s="14"/>
      <c r="GKC11" s="14"/>
      <c r="GKD11" s="14"/>
      <c r="GKE11" s="14"/>
      <c r="GKF11" s="14"/>
      <c r="GKG11" s="14"/>
      <c r="GKH11" s="14"/>
      <c r="GKI11" s="14"/>
      <c r="GKJ11" s="14"/>
      <c r="GKK11" s="14"/>
      <c r="GKL11" s="14"/>
      <c r="GKM11" s="14"/>
      <c r="GKN11" s="14"/>
      <c r="GKO11" s="14"/>
      <c r="GKP11" s="14"/>
      <c r="GKQ11" s="14"/>
      <c r="GKR11" s="14"/>
      <c r="GKS11" s="14"/>
      <c r="GKT11" s="14"/>
      <c r="GKU11" s="14"/>
      <c r="GKV11" s="14"/>
      <c r="GKW11" s="14"/>
      <c r="GKX11" s="14"/>
      <c r="GKY11" s="14"/>
      <c r="GKZ11" s="14"/>
      <c r="GLA11" s="14"/>
      <c r="GLB11" s="14"/>
      <c r="GLC11" s="14"/>
      <c r="GLD11" s="14"/>
      <c r="GLE11" s="14"/>
      <c r="GLF11" s="14"/>
      <c r="GLG11" s="14"/>
      <c r="GLH11" s="14"/>
      <c r="GLI11" s="14"/>
      <c r="GLJ11" s="14"/>
      <c r="GLK11" s="14"/>
      <c r="GLL11" s="14"/>
      <c r="GLM11" s="14"/>
      <c r="GLN11" s="14"/>
      <c r="GLO11" s="14"/>
      <c r="GLP11" s="14"/>
      <c r="GLQ11" s="14"/>
      <c r="GLR11" s="14"/>
      <c r="GLS11" s="14"/>
      <c r="GLT11" s="14"/>
      <c r="GLU11" s="14"/>
      <c r="GLV11" s="14"/>
      <c r="GLW11" s="14"/>
      <c r="GLX11" s="14"/>
      <c r="GLY11" s="14"/>
      <c r="GLZ11" s="14"/>
      <c r="GMA11" s="14"/>
      <c r="GMB11" s="14"/>
      <c r="GMC11" s="14"/>
      <c r="GMD11" s="14"/>
      <c r="GME11" s="14"/>
      <c r="GMF11" s="14"/>
      <c r="GMG11" s="14"/>
      <c r="GMH11" s="14"/>
      <c r="GMI11" s="14"/>
      <c r="GMJ11" s="14"/>
      <c r="GMK11" s="14"/>
      <c r="GML11" s="14"/>
      <c r="GMM11" s="14"/>
      <c r="GMN11" s="14"/>
      <c r="GMO11" s="14"/>
      <c r="GMP11" s="14"/>
      <c r="GMQ11" s="14"/>
      <c r="GMR11" s="14"/>
      <c r="GMS11" s="14"/>
      <c r="GMT11" s="14"/>
      <c r="GMU11" s="14"/>
      <c r="GMV11" s="14"/>
      <c r="GMW11" s="14"/>
      <c r="GMX11" s="14"/>
      <c r="GMY11" s="14"/>
      <c r="GMZ11" s="14"/>
      <c r="GNA11" s="14"/>
      <c r="GNB11" s="14"/>
      <c r="GNC11" s="14"/>
      <c r="GND11" s="14"/>
      <c r="GNE11" s="14"/>
      <c r="GNF11" s="14"/>
      <c r="GNG11" s="14"/>
      <c r="GNH11" s="14"/>
      <c r="GNI11" s="14"/>
      <c r="GNJ11" s="14"/>
      <c r="GNK11" s="14"/>
      <c r="GNL11" s="14"/>
      <c r="GNM11" s="14"/>
      <c r="GNN11" s="14"/>
      <c r="GNO11" s="14"/>
      <c r="GNP11" s="14"/>
      <c r="GNQ11" s="14"/>
      <c r="GNR11" s="14"/>
      <c r="GNS11" s="14"/>
      <c r="GNT11" s="14"/>
      <c r="GNU11" s="14"/>
      <c r="GNV11" s="14"/>
      <c r="GNW11" s="14"/>
      <c r="GNX11" s="14"/>
      <c r="GNY11" s="14"/>
      <c r="GNZ11" s="14"/>
      <c r="GOA11" s="14"/>
      <c r="GOB11" s="14"/>
      <c r="GOC11" s="14"/>
      <c r="GOD11" s="14"/>
      <c r="GOE11" s="14"/>
      <c r="GOF11" s="14"/>
      <c r="GOG11" s="14"/>
      <c r="GOH11" s="14"/>
      <c r="GOI11" s="14"/>
      <c r="GOJ11" s="14"/>
      <c r="GOK11" s="14"/>
      <c r="GOL11" s="14"/>
      <c r="GOM11" s="14"/>
      <c r="GON11" s="14"/>
      <c r="GOO11" s="14"/>
      <c r="GOP11" s="14"/>
      <c r="GOQ11" s="14"/>
      <c r="GOR11" s="14"/>
      <c r="GOS11" s="14"/>
      <c r="GOT11" s="14"/>
      <c r="GOU11" s="14"/>
      <c r="GOV11" s="14"/>
      <c r="GOW11" s="14"/>
      <c r="GOX11" s="14"/>
      <c r="GOY11" s="14"/>
      <c r="GOZ11" s="14"/>
      <c r="GPA11" s="14"/>
      <c r="GPB11" s="14"/>
      <c r="GPC11" s="14"/>
      <c r="GPD11" s="14"/>
      <c r="GPE11" s="14"/>
      <c r="GPF11" s="14"/>
      <c r="GPG11" s="14"/>
      <c r="GPH11" s="14"/>
      <c r="GPI11" s="14"/>
      <c r="GPJ11" s="14"/>
      <c r="GPK11" s="14"/>
      <c r="GPL11" s="14"/>
      <c r="GPM11" s="14"/>
      <c r="GPN11" s="14"/>
      <c r="GPO11" s="14"/>
      <c r="GPP11" s="14"/>
      <c r="GPQ11" s="14"/>
      <c r="GPR11" s="14"/>
      <c r="GPS11" s="14"/>
      <c r="GPT11" s="14"/>
      <c r="GPU11" s="14"/>
      <c r="GPV11" s="14"/>
      <c r="GPW11" s="14"/>
      <c r="GPX11" s="14"/>
      <c r="GPY11" s="14"/>
      <c r="GPZ11" s="14"/>
      <c r="GQA11" s="14"/>
      <c r="GQB11" s="14"/>
      <c r="GQC11" s="14"/>
      <c r="GQD11" s="14"/>
      <c r="GQE11" s="14"/>
      <c r="GQF11" s="14"/>
      <c r="GQG11" s="14"/>
      <c r="GQH11" s="14"/>
      <c r="GQI11" s="14"/>
      <c r="GQJ11" s="14"/>
      <c r="GQK11" s="14"/>
      <c r="GQL11" s="14"/>
      <c r="GQM11" s="14"/>
      <c r="GQN11" s="14"/>
      <c r="GQO11" s="14"/>
      <c r="GQP11" s="14"/>
      <c r="GQQ11" s="14"/>
      <c r="GQR11" s="14"/>
      <c r="GQS11" s="14"/>
      <c r="GQT11" s="14"/>
      <c r="GQU11" s="14"/>
      <c r="GQV11" s="14"/>
      <c r="GQW11" s="14"/>
      <c r="GQX11" s="14"/>
      <c r="GQY11" s="14"/>
      <c r="GQZ11" s="14"/>
      <c r="GRA11" s="14"/>
      <c r="GRB11" s="14"/>
      <c r="GRC11" s="14"/>
      <c r="GRD11" s="14"/>
      <c r="GRE11" s="14"/>
      <c r="GRF11" s="14"/>
      <c r="GRG11" s="14"/>
      <c r="GRH11" s="14"/>
      <c r="GRI11" s="14"/>
      <c r="GRJ11" s="14"/>
      <c r="GRK11" s="14"/>
      <c r="GRL11" s="14"/>
      <c r="GRM11" s="14"/>
      <c r="GRN11" s="14"/>
      <c r="GRO11" s="14"/>
      <c r="GRP11" s="14"/>
      <c r="GRQ11" s="14"/>
      <c r="GRR11" s="14"/>
      <c r="GRS11" s="14"/>
      <c r="GRT11" s="14"/>
      <c r="GRU11" s="14"/>
      <c r="GRV11" s="14"/>
      <c r="GRW11" s="14"/>
      <c r="GRX11" s="14"/>
      <c r="GRY11" s="14"/>
      <c r="GRZ11" s="14"/>
      <c r="GSA11" s="14"/>
      <c r="GSB11" s="14"/>
      <c r="GSC11" s="14"/>
      <c r="GSD11" s="14"/>
      <c r="GSE11" s="14"/>
      <c r="GSF11" s="14"/>
      <c r="GSG11" s="14"/>
      <c r="GSH11" s="14"/>
      <c r="GSI11" s="14"/>
      <c r="GSJ11" s="14"/>
      <c r="GSK11" s="14"/>
      <c r="GSL11" s="14"/>
      <c r="GSM11" s="14"/>
      <c r="GSN11" s="14"/>
      <c r="GSO11" s="14"/>
      <c r="GSP11" s="14"/>
      <c r="GSQ11" s="14"/>
      <c r="GSR11" s="14"/>
      <c r="GSS11" s="14"/>
      <c r="GST11" s="14"/>
      <c r="GSU11" s="14"/>
      <c r="GSV11" s="14"/>
      <c r="GSW11" s="14"/>
      <c r="GSX11" s="14"/>
      <c r="GSY11" s="14"/>
      <c r="GSZ11" s="14"/>
      <c r="GTA11" s="14"/>
      <c r="GTB11" s="14"/>
      <c r="GTC11" s="14"/>
      <c r="GTD11" s="14"/>
      <c r="GTE11" s="14"/>
      <c r="GTF11" s="14"/>
      <c r="GTG11" s="14"/>
      <c r="GTH11" s="14"/>
      <c r="GTI11" s="14"/>
      <c r="GTJ11" s="14"/>
      <c r="GTK11" s="14"/>
      <c r="GTL11" s="14"/>
      <c r="GTM11" s="14"/>
      <c r="GTN11" s="14"/>
      <c r="GTO11" s="14"/>
      <c r="GTP11" s="14"/>
      <c r="GTQ11" s="14"/>
      <c r="GTR11" s="14"/>
      <c r="GTS11" s="14"/>
      <c r="GTT11" s="14"/>
      <c r="GTU11" s="14"/>
      <c r="GTV11" s="14"/>
      <c r="GTW11" s="14"/>
      <c r="GTX11" s="14"/>
      <c r="GTY11" s="14"/>
      <c r="GTZ11" s="14"/>
      <c r="GUA11" s="14"/>
      <c r="GUB11" s="14"/>
      <c r="GUC11" s="14"/>
      <c r="GUD11" s="14"/>
      <c r="GUE11" s="14"/>
      <c r="GUF11" s="14"/>
      <c r="GUG11" s="14"/>
      <c r="GUH11" s="14"/>
      <c r="GUI11" s="14"/>
      <c r="GUJ11" s="14"/>
      <c r="GUK11" s="14"/>
      <c r="GUL11" s="14"/>
      <c r="GUM11" s="14"/>
      <c r="GUN11" s="14"/>
      <c r="GUO11" s="14"/>
      <c r="GUP11" s="14"/>
      <c r="GUQ11" s="14"/>
      <c r="GUR11" s="14"/>
      <c r="GUS11" s="14"/>
      <c r="GUT11" s="14"/>
      <c r="GUU11" s="14"/>
      <c r="GUV11" s="14"/>
      <c r="GUW11" s="14"/>
      <c r="GUX11" s="14"/>
      <c r="GUY11" s="14"/>
      <c r="GUZ11" s="14"/>
      <c r="GVA11" s="14"/>
      <c r="GVB11" s="14"/>
      <c r="GVC11" s="14"/>
      <c r="GVD11" s="14"/>
      <c r="GVE11" s="14"/>
      <c r="GVF11" s="14"/>
      <c r="GVG11" s="14"/>
      <c r="GVH11" s="14"/>
      <c r="GVI11" s="14"/>
      <c r="GVJ11" s="14"/>
      <c r="GVK11" s="14"/>
      <c r="GVL11" s="14"/>
      <c r="GVM11" s="14"/>
      <c r="GVN11" s="14"/>
      <c r="GVO11" s="14"/>
      <c r="GVP11" s="14"/>
      <c r="GVQ11" s="14"/>
      <c r="GVR11" s="14"/>
      <c r="GVS11" s="14"/>
      <c r="GVT11" s="14"/>
      <c r="GVU11" s="14"/>
      <c r="GVV11" s="14"/>
      <c r="GVW11" s="14"/>
      <c r="GVX11" s="14"/>
      <c r="GVY11" s="14"/>
      <c r="GVZ11" s="14"/>
      <c r="GWA11" s="14"/>
      <c r="GWB11" s="14"/>
      <c r="GWC11" s="14"/>
      <c r="GWD11" s="14"/>
      <c r="GWE11" s="14"/>
      <c r="GWF11" s="14"/>
      <c r="GWG11" s="14"/>
      <c r="GWH11" s="14"/>
      <c r="GWI11" s="14"/>
      <c r="GWJ11" s="14"/>
      <c r="GWK11" s="14"/>
      <c r="GWL11" s="14"/>
      <c r="GWM11" s="14"/>
      <c r="GWN11" s="14"/>
      <c r="GWO11" s="14"/>
      <c r="GWP11" s="14"/>
      <c r="GWQ11" s="14"/>
      <c r="GWR11" s="14"/>
      <c r="GWS11" s="14"/>
      <c r="GWT11" s="14"/>
      <c r="GWU11" s="14"/>
      <c r="GWV11" s="14"/>
      <c r="GWW11" s="14"/>
      <c r="GWX11" s="14"/>
      <c r="GWY11" s="14"/>
      <c r="GWZ11" s="14"/>
      <c r="GXA11" s="14"/>
      <c r="GXB11" s="14"/>
      <c r="GXC11" s="14"/>
      <c r="GXD11" s="14"/>
      <c r="GXE11" s="14"/>
      <c r="GXF11" s="14"/>
      <c r="GXG11" s="14"/>
      <c r="GXH11" s="14"/>
      <c r="GXI11" s="14"/>
      <c r="GXJ11" s="14"/>
      <c r="GXK11" s="14"/>
      <c r="GXL11" s="14"/>
      <c r="GXM11" s="14"/>
      <c r="GXN11" s="14"/>
      <c r="GXO11" s="14"/>
      <c r="GXP11" s="14"/>
      <c r="GXQ11" s="14"/>
      <c r="GXR11" s="14"/>
      <c r="GXS11" s="14"/>
      <c r="GXT11" s="14"/>
      <c r="GXU11" s="14"/>
      <c r="GXV11" s="14"/>
      <c r="GXW11" s="14"/>
      <c r="GXX11" s="14"/>
      <c r="GXY11" s="14"/>
      <c r="GXZ11" s="14"/>
      <c r="GYA11" s="14"/>
      <c r="GYB11" s="14"/>
      <c r="GYC11" s="14"/>
      <c r="GYD11" s="14"/>
      <c r="GYE11" s="14"/>
      <c r="GYF11" s="14"/>
      <c r="GYG11" s="14"/>
      <c r="GYH11" s="14"/>
      <c r="GYI11" s="14"/>
      <c r="GYJ11" s="14"/>
      <c r="GYK11" s="14"/>
      <c r="GYL11" s="14"/>
      <c r="GYM11" s="14"/>
      <c r="GYN11" s="14"/>
      <c r="GYO11" s="14"/>
      <c r="GYP11" s="14"/>
      <c r="GYQ11" s="14"/>
      <c r="GYR11" s="14"/>
      <c r="GYS11" s="14"/>
      <c r="GYT11" s="14"/>
      <c r="GYU11" s="14"/>
      <c r="GYV11" s="14"/>
      <c r="GYW11" s="14"/>
      <c r="GYX11" s="14"/>
      <c r="GYY11" s="14"/>
      <c r="GYZ11" s="14"/>
      <c r="GZA11" s="14"/>
      <c r="GZB11" s="14"/>
      <c r="GZC11" s="14"/>
      <c r="GZD11" s="14"/>
      <c r="GZE11" s="14"/>
      <c r="GZF11" s="14"/>
      <c r="GZG11" s="14"/>
      <c r="GZH11" s="14"/>
      <c r="GZI11" s="14"/>
      <c r="GZJ11" s="14"/>
      <c r="GZK11" s="14"/>
      <c r="GZL11" s="14"/>
      <c r="GZM11" s="14"/>
      <c r="GZN11" s="14"/>
      <c r="GZO11" s="14"/>
      <c r="GZP11" s="14"/>
      <c r="GZQ11" s="14"/>
      <c r="GZR11" s="14"/>
      <c r="GZS11" s="14"/>
      <c r="GZT11" s="14"/>
      <c r="GZU11" s="14"/>
      <c r="GZV11" s="14"/>
      <c r="GZW11" s="14"/>
      <c r="GZX11" s="14"/>
      <c r="GZY11" s="14"/>
      <c r="GZZ11" s="14"/>
      <c r="HAA11" s="14"/>
      <c r="HAB11" s="14"/>
      <c r="HAC11" s="14"/>
      <c r="HAD11" s="14"/>
      <c r="HAE11" s="14"/>
      <c r="HAF11" s="14"/>
      <c r="HAG11" s="14"/>
      <c r="HAH11" s="14"/>
      <c r="HAI11" s="14"/>
      <c r="HAJ11" s="14"/>
      <c r="HAK11" s="14"/>
      <c r="HAL11" s="14"/>
      <c r="HAM11" s="14"/>
      <c r="HAN11" s="14"/>
      <c r="HAO11" s="14"/>
      <c r="HAP11" s="14"/>
      <c r="HAQ11" s="14"/>
      <c r="HAR11" s="14"/>
      <c r="HAS11" s="14"/>
      <c r="HAT11" s="14"/>
      <c r="HAU11" s="14"/>
      <c r="HAV11" s="14"/>
      <c r="HAW11" s="14"/>
      <c r="HAX11" s="14"/>
      <c r="HAY11" s="14"/>
      <c r="HAZ11" s="14"/>
      <c r="HBA11" s="14"/>
      <c r="HBB11" s="14"/>
      <c r="HBC11" s="14"/>
      <c r="HBD11" s="14"/>
      <c r="HBE11" s="14"/>
      <c r="HBF11" s="14"/>
      <c r="HBG11" s="14"/>
      <c r="HBH11" s="14"/>
      <c r="HBI11" s="14"/>
      <c r="HBJ11" s="14"/>
      <c r="HBK11" s="14"/>
      <c r="HBL11" s="14"/>
      <c r="HBM11" s="14"/>
      <c r="HBN11" s="14"/>
      <c r="HBO11" s="14"/>
      <c r="HBP11" s="14"/>
      <c r="HBQ11" s="14"/>
      <c r="HBR11" s="14"/>
      <c r="HBS11" s="14"/>
      <c r="HBT11" s="14"/>
      <c r="HBU11" s="14"/>
      <c r="HBV11" s="14"/>
      <c r="HBW11" s="14"/>
      <c r="HBX11" s="14"/>
      <c r="HBY11" s="14"/>
      <c r="HBZ11" s="14"/>
      <c r="HCA11" s="14"/>
      <c r="HCB11" s="14"/>
      <c r="HCC11" s="14"/>
      <c r="HCD11" s="14"/>
      <c r="HCE11" s="14"/>
      <c r="HCF11" s="14"/>
      <c r="HCG11" s="14"/>
      <c r="HCH11" s="14"/>
      <c r="HCI11" s="14"/>
      <c r="HCJ11" s="14"/>
      <c r="HCK11" s="14"/>
      <c r="HCL11" s="14"/>
      <c r="HCM11" s="14"/>
      <c r="HCN11" s="14"/>
      <c r="HCO11" s="14"/>
      <c r="HCP11" s="14"/>
      <c r="HCQ11" s="14"/>
      <c r="HCR11" s="14"/>
      <c r="HCS11" s="14"/>
      <c r="HCT11" s="14"/>
      <c r="HCU11" s="14"/>
      <c r="HCV11" s="14"/>
      <c r="HCW11" s="14"/>
      <c r="HCX11" s="14"/>
      <c r="HCY11" s="14"/>
      <c r="HCZ11" s="14"/>
      <c r="HDA11" s="14"/>
      <c r="HDB11" s="14"/>
      <c r="HDC11" s="14"/>
      <c r="HDD11" s="14"/>
      <c r="HDE11" s="14"/>
      <c r="HDF11" s="14"/>
      <c r="HDG11" s="14"/>
      <c r="HDH11" s="14"/>
      <c r="HDI11" s="14"/>
      <c r="HDJ11" s="14"/>
      <c r="HDK11" s="14"/>
      <c r="HDL11" s="14"/>
      <c r="HDM11" s="14"/>
      <c r="HDN11" s="14"/>
      <c r="HDO11" s="14"/>
      <c r="HDP11" s="14"/>
      <c r="HDQ11" s="14"/>
      <c r="HDR11" s="14"/>
      <c r="HDS11" s="14"/>
      <c r="HDT11" s="14"/>
      <c r="HDU11" s="14"/>
      <c r="HDV11" s="14"/>
      <c r="HDW11" s="14"/>
      <c r="HDX11" s="14"/>
      <c r="HDY11" s="14"/>
      <c r="HDZ11" s="14"/>
      <c r="HEA11" s="14"/>
      <c r="HEB11" s="14"/>
      <c r="HEC11" s="14"/>
      <c r="HED11" s="14"/>
      <c r="HEE11" s="14"/>
      <c r="HEF11" s="14"/>
      <c r="HEG11" s="14"/>
      <c r="HEH11" s="14"/>
      <c r="HEI11" s="14"/>
      <c r="HEJ11" s="14"/>
      <c r="HEK11" s="14"/>
      <c r="HEL11" s="14"/>
      <c r="HEM11" s="14"/>
      <c r="HEN11" s="14"/>
      <c r="HEO11" s="14"/>
      <c r="HEP11" s="14"/>
      <c r="HEQ11" s="14"/>
      <c r="HER11" s="14"/>
      <c r="HES11" s="14"/>
      <c r="HET11" s="14"/>
      <c r="HEU11" s="14"/>
      <c r="HEV11" s="14"/>
      <c r="HEW11" s="14"/>
      <c r="HEX11" s="14"/>
      <c r="HEY11" s="14"/>
      <c r="HEZ11" s="14"/>
      <c r="HFA11" s="14"/>
      <c r="HFB11" s="14"/>
      <c r="HFC11" s="14"/>
      <c r="HFD11" s="14"/>
      <c r="HFE11" s="14"/>
      <c r="HFF11" s="14"/>
      <c r="HFG11" s="14"/>
      <c r="HFH11" s="14"/>
      <c r="HFI11" s="14"/>
      <c r="HFJ11" s="14"/>
      <c r="HFK11" s="14"/>
      <c r="HFL11" s="14"/>
      <c r="HFM11" s="14"/>
      <c r="HFN11" s="14"/>
      <c r="HFO11" s="14"/>
      <c r="HFP11" s="14"/>
      <c r="HFQ11" s="14"/>
      <c r="HFR11" s="14"/>
      <c r="HFS11" s="14"/>
      <c r="HFT11" s="14"/>
      <c r="HFU11" s="14"/>
      <c r="HFV11" s="14"/>
      <c r="HFW11" s="14"/>
      <c r="HFX11" s="14"/>
      <c r="HFY11" s="14"/>
      <c r="HFZ11" s="14"/>
      <c r="HGA11" s="14"/>
      <c r="HGB11" s="14"/>
      <c r="HGC11" s="14"/>
      <c r="HGD11" s="14"/>
      <c r="HGE11" s="14"/>
      <c r="HGF11" s="14"/>
      <c r="HGG11" s="14"/>
      <c r="HGH11" s="14"/>
      <c r="HGI11" s="14"/>
      <c r="HGJ11" s="14"/>
      <c r="HGK11" s="14"/>
      <c r="HGL11" s="14"/>
      <c r="HGM11" s="14"/>
      <c r="HGN11" s="14"/>
      <c r="HGO11" s="14"/>
      <c r="HGP11" s="14"/>
      <c r="HGQ11" s="14"/>
      <c r="HGR11" s="14"/>
      <c r="HGS11" s="14"/>
      <c r="HGT11" s="14"/>
      <c r="HGU11" s="14"/>
      <c r="HGV11" s="14"/>
      <c r="HGW11" s="14"/>
      <c r="HGX11" s="14"/>
      <c r="HGY11" s="14"/>
      <c r="HGZ11" s="14"/>
      <c r="HHA11" s="14"/>
      <c r="HHB11" s="14"/>
      <c r="HHC11" s="14"/>
      <c r="HHD11" s="14"/>
      <c r="HHE11" s="14"/>
      <c r="HHF11" s="14"/>
      <c r="HHG11" s="14"/>
      <c r="HHH11" s="14"/>
      <c r="HHI11" s="14"/>
      <c r="HHJ11" s="14"/>
      <c r="HHK11" s="14"/>
      <c r="HHL11" s="14"/>
      <c r="HHM11" s="14"/>
      <c r="HHN11" s="14"/>
      <c r="HHO11" s="14"/>
      <c r="HHP11" s="14"/>
      <c r="HHQ11" s="14"/>
      <c r="HHR11" s="14"/>
      <c r="HHS11" s="14"/>
      <c r="HHT11" s="14"/>
      <c r="HHU11" s="14"/>
      <c r="HHV11" s="14"/>
      <c r="HHW11" s="14"/>
      <c r="HHX11" s="14"/>
      <c r="HHY11" s="14"/>
      <c r="HHZ11" s="14"/>
      <c r="HIA11" s="14"/>
      <c r="HIB11" s="14"/>
      <c r="HIC11" s="14"/>
      <c r="HID11" s="14"/>
      <c r="HIE11" s="14"/>
      <c r="HIF11" s="14"/>
      <c r="HIG11" s="14"/>
      <c r="HIH11" s="14"/>
      <c r="HII11" s="14"/>
      <c r="HIJ11" s="14"/>
      <c r="HIK11" s="14"/>
      <c r="HIL11" s="14"/>
      <c r="HIM11" s="14"/>
      <c r="HIN11" s="14"/>
      <c r="HIO11" s="14"/>
      <c r="HIP11" s="14"/>
      <c r="HIQ11" s="14"/>
      <c r="HIR11" s="14"/>
      <c r="HIS11" s="14"/>
      <c r="HIT11" s="14"/>
      <c r="HIU11" s="14"/>
      <c r="HIV11" s="14"/>
      <c r="HIW11" s="14"/>
      <c r="HIX11" s="14"/>
      <c r="HIY11" s="14"/>
      <c r="HIZ11" s="14"/>
      <c r="HJA11" s="14"/>
      <c r="HJB11" s="14"/>
      <c r="HJC11" s="14"/>
      <c r="HJD11" s="14"/>
      <c r="HJE11" s="14"/>
      <c r="HJF11" s="14"/>
      <c r="HJG11" s="14"/>
      <c r="HJH11" s="14"/>
      <c r="HJI11" s="14"/>
      <c r="HJJ11" s="14"/>
      <c r="HJK11" s="14"/>
      <c r="HJL11" s="14"/>
      <c r="HJM11" s="14"/>
      <c r="HJN11" s="14"/>
      <c r="HJO11" s="14"/>
      <c r="HJP11" s="14"/>
      <c r="HJQ11" s="14"/>
      <c r="HJR11" s="14"/>
      <c r="HJS11" s="14"/>
      <c r="HJT11" s="14"/>
      <c r="HJU11" s="14"/>
      <c r="HJV11" s="14"/>
      <c r="HJW11" s="14"/>
      <c r="HJX11" s="14"/>
      <c r="HJY11" s="14"/>
      <c r="HJZ11" s="14"/>
      <c r="HKA11" s="14"/>
      <c r="HKB11" s="14"/>
      <c r="HKC11" s="14"/>
      <c r="HKD11" s="14"/>
      <c r="HKE11" s="14"/>
      <c r="HKF11" s="14"/>
      <c r="HKG11" s="14"/>
      <c r="HKH11" s="14"/>
      <c r="HKI11" s="14"/>
      <c r="HKJ11" s="14"/>
      <c r="HKK11" s="14"/>
      <c r="HKL11" s="14"/>
      <c r="HKM11" s="14"/>
      <c r="HKN11" s="14"/>
      <c r="HKO11" s="14"/>
      <c r="HKP11" s="14"/>
      <c r="HKQ11" s="14"/>
      <c r="HKR11" s="14"/>
      <c r="HKS11" s="14"/>
      <c r="HKT11" s="14"/>
      <c r="HKU11" s="14"/>
      <c r="HKV11" s="14"/>
      <c r="HKW11" s="14"/>
      <c r="HKX11" s="14"/>
      <c r="HKY11" s="14"/>
      <c r="HKZ11" s="14"/>
      <c r="HLA11" s="14"/>
      <c r="HLB11" s="14"/>
      <c r="HLC11" s="14"/>
      <c r="HLD11" s="14"/>
      <c r="HLE11" s="14"/>
      <c r="HLF11" s="14"/>
      <c r="HLG11" s="14"/>
      <c r="HLH11" s="14"/>
      <c r="HLI11" s="14"/>
      <c r="HLJ11" s="14"/>
      <c r="HLK11" s="14"/>
      <c r="HLL11" s="14"/>
      <c r="HLM11" s="14"/>
      <c r="HLN11" s="14"/>
      <c r="HLO11" s="14"/>
      <c r="HLP11" s="14"/>
      <c r="HLQ11" s="14"/>
      <c r="HLR11" s="14"/>
      <c r="HLS11" s="14"/>
      <c r="HLT11" s="14"/>
      <c r="HLU11" s="14"/>
      <c r="HLV11" s="14"/>
      <c r="HLW11" s="14"/>
      <c r="HLX11" s="14"/>
      <c r="HLY11" s="14"/>
      <c r="HLZ11" s="14"/>
      <c r="HMA11" s="14"/>
      <c r="HMB11" s="14"/>
      <c r="HMC11" s="14"/>
      <c r="HMD11" s="14"/>
      <c r="HME11" s="14"/>
      <c r="HMF11" s="14"/>
      <c r="HMG11" s="14"/>
      <c r="HMH11" s="14"/>
      <c r="HMI11" s="14"/>
      <c r="HMJ11" s="14"/>
      <c r="HMK11" s="14"/>
      <c r="HML11" s="14"/>
      <c r="HMM11" s="14"/>
      <c r="HMN11" s="14"/>
      <c r="HMO11" s="14"/>
      <c r="HMP11" s="14"/>
      <c r="HMQ11" s="14"/>
      <c r="HMR11" s="14"/>
      <c r="HMS11" s="14"/>
      <c r="HMT11" s="14"/>
      <c r="HMU11" s="14"/>
      <c r="HMV11" s="14"/>
      <c r="HMW11" s="14"/>
      <c r="HMX11" s="14"/>
      <c r="HMY11" s="14"/>
      <c r="HMZ11" s="14"/>
      <c r="HNA11" s="14"/>
      <c r="HNB11" s="14"/>
      <c r="HNC11" s="14"/>
      <c r="HND11" s="14"/>
      <c r="HNE11" s="14"/>
      <c r="HNF11" s="14"/>
      <c r="HNG11" s="14"/>
      <c r="HNH11" s="14"/>
      <c r="HNI11" s="14"/>
      <c r="HNJ11" s="14"/>
      <c r="HNK11" s="14"/>
      <c r="HNL11" s="14"/>
      <c r="HNM11" s="14"/>
      <c r="HNN11" s="14"/>
      <c r="HNO11" s="14"/>
      <c r="HNP11" s="14"/>
      <c r="HNQ11" s="14"/>
      <c r="HNR11" s="14"/>
      <c r="HNS11" s="14"/>
      <c r="HNT11" s="14"/>
      <c r="HNU11" s="14"/>
      <c r="HNV11" s="14"/>
      <c r="HNW11" s="14"/>
      <c r="HNX11" s="14"/>
      <c r="HNY11" s="14"/>
      <c r="HNZ11" s="14"/>
      <c r="HOA11" s="14"/>
      <c r="HOB11" s="14"/>
      <c r="HOC11" s="14"/>
      <c r="HOD11" s="14"/>
      <c r="HOE11" s="14"/>
      <c r="HOF11" s="14"/>
      <c r="HOG11" s="14"/>
      <c r="HOH11" s="14"/>
      <c r="HOI11" s="14"/>
      <c r="HOJ11" s="14"/>
      <c r="HOK11" s="14"/>
      <c r="HOL11" s="14"/>
      <c r="HOM11" s="14"/>
      <c r="HON11" s="14"/>
      <c r="HOO11" s="14"/>
      <c r="HOP11" s="14"/>
      <c r="HOQ11" s="14"/>
      <c r="HOR11" s="14"/>
      <c r="HOS11" s="14"/>
      <c r="HOT11" s="14"/>
      <c r="HOU11" s="14"/>
      <c r="HOV11" s="14"/>
      <c r="HOW11" s="14"/>
      <c r="HOX11" s="14"/>
      <c r="HOY11" s="14"/>
      <c r="HOZ11" s="14"/>
      <c r="HPA11" s="14"/>
      <c r="HPB11" s="14"/>
      <c r="HPC11" s="14"/>
      <c r="HPD11" s="14"/>
      <c r="HPE11" s="14"/>
      <c r="HPF11" s="14"/>
      <c r="HPG11" s="14"/>
      <c r="HPH11" s="14"/>
      <c r="HPI11" s="14"/>
      <c r="HPJ11" s="14"/>
      <c r="HPK11" s="14"/>
      <c r="HPL11" s="14"/>
      <c r="HPM11" s="14"/>
      <c r="HPN11" s="14"/>
      <c r="HPO11" s="14"/>
      <c r="HPP11" s="14"/>
      <c r="HPQ11" s="14"/>
      <c r="HPR11" s="14"/>
      <c r="HPS11" s="14"/>
      <c r="HPT11" s="14"/>
      <c r="HPU11" s="14"/>
      <c r="HPV11" s="14"/>
      <c r="HPW11" s="14"/>
      <c r="HPX11" s="14"/>
      <c r="HPY11" s="14"/>
      <c r="HPZ11" s="14"/>
      <c r="HQA11" s="14"/>
      <c r="HQB11" s="14"/>
      <c r="HQC11" s="14"/>
      <c r="HQD11" s="14"/>
      <c r="HQE11" s="14"/>
      <c r="HQF11" s="14"/>
      <c r="HQG11" s="14"/>
      <c r="HQH11" s="14"/>
      <c r="HQI11" s="14"/>
      <c r="HQJ11" s="14"/>
      <c r="HQK11" s="14"/>
      <c r="HQL11" s="14"/>
      <c r="HQM11" s="14"/>
      <c r="HQN11" s="14"/>
      <c r="HQO11" s="14"/>
      <c r="HQP11" s="14"/>
      <c r="HQQ11" s="14"/>
      <c r="HQR11" s="14"/>
      <c r="HQS11" s="14"/>
      <c r="HQT11" s="14"/>
      <c r="HQU11" s="14"/>
      <c r="HQV11" s="14"/>
      <c r="HQW11" s="14"/>
      <c r="HQX11" s="14"/>
      <c r="HQY11" s="14"/>
      <c r="HQZ11" s="14"/>
      <c r="HRA11" s="14"/>
      <c r="HRB11" s="14"/>
      <c r="HRC11" s="14"/>
      <c r="HRD11" s="14"/>
      <c r="HRE11" s="14"/>
      <c r="HRF11" s="14"/>
      <c r="HRG11" s="14"/>
      <c r="HRH11" s="14"/>
      <c r="HRI11" s="14"/>
      <c r="HRJ11" s="14"/>
      <c r="HRK11" s="14"/>
      <c r="HRL11" s="14"/>
      <c r="HRM11" s="14"/>
      <c r="HRN11" s="14"/>
      <c r="HRO11" s="14"/>
      <c r="HRP11" s="14"/>
      <c r="HRQ11" s="14"/>
      <c r="HRR11" s="14"/>
      <c r="HRS11" s="14"/>
      <c r="HRT11" s="14"/>
      <c r="HRU11" s="14"/>
      <c r="HRV11" s="14"/>
      <c r="HRW11" s="14"/>
      <c r="HRX11" s="14"/>
      <c r="HRY11" s="14"/>
      <c r="HRZ11" s="14"/>
      <c r="HSA11" s="14"/>
      <c r="HSB11" s="14"/>
      <c r="HSC11" s="14"/>
      <c r="HSD11" s="14"/>
      <c r="HSE11" s="14"/>
      <c r="HSF11" s="14"/>
      <c r="HSG11" s="14"/>
      <c r="HSH11" s="14"/>
      <c r="HSI11" s="14"/>
      <c r="HSJ11" s="14"/>
      <c r="HSK11" s="14"/>
      <c r="HSL11" s="14"/>
      <c r="HSM11" s="14"/>
      <c r="HSN11" s="14"/>
      <c r="HSO11" s="14"/>
      <c r="HSP11" s="14"/>
      <c r="HSQ11" s="14"/>
      <c r="HSR11" s="14"/>
      <c r="HSS11" s="14"/>
      <c r="HST11" s="14"/>
      <c r="HSU11" s="14"/>
      <c r="HSV11" s="14"/>
      <c r="HSW11" s="14"/>
      <c r="HSX11" s="14"/>
      <c r="HSY11" s="14"/>
      <c r="HSZ11" s="14"/>
      <c r="HTA11" s="14"/>
      <c r="HTB11" s="14"/>
      <c r="HTC11" s="14"/>
      <c r="HTD11" s="14"/>
      <c r="HTE11" s="14"/>
      <c r="HTF11" s="14"/>
      <c r="HTG11" s="14"/>
      <c r="HTH11" s="14"/>
      <c r="HTI11" s="14"/>
      <c r="HTJ11" s="14"/>
      <c r="HTK11" s="14"/>
      <c r="HTL11" s="14"/>
      <c r="HTM11" s="14"/>
      <c r="HTN11" s="14"/>
      <c r="HTO11" s="14"/>
      <c r="HTP11" s="14"/>
      <c r="HTQ11" s="14"/>
      <c r="HTR11" s="14"/>
      <c r="HTS11" s="14"/>
      <c r="HTT11" s="14"/>
      <c r="HTU11" s="14"/>
      <c r="HTV11" s="14"/>
      <c r="HTW11" s="14"/>
      <c r="HTX11" s="14"/>
      <c r="HTY11" s="14"/>
      <c r="HTZ11" s="14"/>
      <c r="HUA11" s="14"/>
      <c r="HUB11" s="14"/>
      <c r="HUC11" s="14"/>
      <c r="HUD11" s="14"/>
      <c r="HUE11" s="14"/>
      <c r="HUF11" s="14"/>
      <c r="HUG11" s="14"/>
      <c r="HUH11" s="14"/>
      <c r="HUI11" s="14"/>
      <c r="HUJ11" s="14"/>
      <c r="HUK11" s="14"/>
      <c r="HUL11" s="14"/>
      <c r="HUM11" s="14"/>
      <c r="HUN11" s="14"/>
      <c r="HUO11" s="14"/>
      <c r="HUP11" s="14"/>
      <c r="HUQ11" s="14"/>
      <c r="HUR11" s="14"/>
      <c r="HUS11" s="14"/>
      <c r="HUT11" s="14"/>
      <c r="HUU11" s="14"/>
      <c r="HUV11" s="14"/>
      <c r="HUW11" s="14"/>
      <c r="HUX11" s="14"/>
      <c r="HUY11" s="14"/>
      <c r="HUZ11" s="14"/>
      <c r="HVA11" s="14"/>
      <c r="HVB11" s="14"/>
      <c r="HVC11" s="14"/>
      <c r="HVD11" s="14"/>
      <c r="HVE11" s="14"/>
      <c r="HVF11" s="14"/>
      <c r="HVG11" s="14"/>
      <c r="HVH11" s="14"/>
      <c r="HVI11" s="14"/>
      <c r="HVJ11" s="14"/>
      <c r="HVK11" s="14"/>
      <c r="HVL11" s="14"/>
      <c r="HVM11" s="14"/>
      <c r="HVN11" s="14"/>
      <c r="HVO11" s="14"/>
      <c r="HVP11" s="14"/>
      <c r="HVQ11" s="14"/>
      <c r="HVR11" s="14"/>
      <c r="HVS11" s="14"/>
      <c r="HVT11" s="14"/>
      <c r="HVU11" s="14"/>
      <c r="HVV11" s="14"/>
      <c r="HVW11" s="14"/>
      <c r="HVX11" s="14"/>
      <c r="HVY11" s="14"/>
      <c r="HVZ11" s="14"/>
      <c r="HWA11" s="14"/>
      <c r="HWB11" s="14"/>
      <c r="HWC11" s="14"/>
      <c r="HWD11" s="14"/>
      <c r="HWE11" s="14"/>
      <c r="HWF11" s="14"/>
      <c r="HWG11" s="14"/>
      <c r="HWH11" s="14"/>
      <c r="HWI11" s="14"/>
      <c r="HWJ11" s="14"/>
      <c r="HWK11" s="14"/>
      <c r="HWL11" s="14"/>
      <c r="HWM11" s="14"/>
      <c r="HWN11" s="14"/>
      <c r="HWO11" s="14"/>
      <c r="HWP11" s="14"/>
      <c r="HWQ11" s="14"/>
      <c r="HWR11" s="14"/>
      <c r="HWS11" s="14"/>
      <c r="HWT11" s="14"/>
      <c r="HWU11" s="14"/>
      <c r="HWV11" s="14"/>
      <c r="HWW11" s="14"/>
      <c r="HWX11" s="14"/>
      <c r="HWY11" s="14"/>
      <c r="HWZ11" s="14"/>
      <c r="HXA11" s="14"/>
      <c r="HXB11" s="14"/>
      <c r="HXC11" s="14"/>
      <c r="HXD11" s="14"/>
      <c r="HXE11" s="14"/>
      <c r="HXF11" s="14"/>
      <c r="HXG11" s="14"/>
      <c r="HXH11" s="14"/>
      <c r="HXI11" s="14"/>
      <c r="HXJ11" s="14"/>
      <c r="HXK11" s="14"/>
      <c r="HXL11" s="14"/>
      <c r="HXM11" s="14"/>
      <c r="HXN11" s="14"/>
      <c r="HXO11" s="14"/>
      <c r="HXP11" s="14"/>
      <c r="HXQ11" s="14"/>
      <c r="HXR11" s="14"/>
      <c r="HXS11" s="14"/>
      <c r="HXT11" s="14"/>
      <c r="HXU11" s="14"/>
      <c r="HXV11" s="14"/>
      <c r="HXW11" s="14"/>
      <c r="HXX11" s="14"/>
      <c r="HXY11" s="14"/>
      <c r="HXZ11" s="14"/>
      <c r="HYA11" s="14"/>
      <c r="HYB11" s="14"/>
      <c r="HYC11" s="14"/>
      <c r="HYD11" s="14"/>
      <c r="HYE11" s="14"/>
      <c r="HYF11" s="14"/>
      <c r="HYG11" s="14"/>
      <c r="HYH11" s="14"/>
      <c r="HYI11" s="14"/>
      <c r="HYJ11" s="14"/>
      <c r="HYK11" s="14"/>
      <c r="HYL11" s="14"/>
      <c r="HYM11" s="14"/>
      <c r="HYN11" s="14"/>
      <c r="HYO11" s="14"/>
      <c r="HYP11" s="14"/>
      <c r="HYQ11" s="14"/>
      <c r="HYR11" s="14"/>
      <c r="HYS11" s="14"/>
      <c r="HYT11" s="14"/>
      <c r="HYU11" s="14"/>
      <c r="HYV11" s="14"/>
      <c r="HYW11" s="14"/>
      <c r="HYX11" s="14"/>
      <c r="HYY11" s="14"/>
      <c r="HYZ11" s="14"/>
      <c r="HZA11" s="14"/>
      <c r="HZB11" s="14"/>
      <c r="HZC11" s="14"/>
      <c r="HZD11" s="14"/>
      <c r="HZE11" s="14"/>
      <c r="HZF11" s="14"/>
      <c r="HZG11" s="14"/>
      <c r="HZH11" s="14"/>
      <c r="HZI11" s="14"/>
      <c r="HZJ11" s="14"/>
      <c r="HZK11" s="14"/>
      <c r="HZL11" s="14"/>
      <c r="HZM11" s="14"/>
      <c r="HZN11" s="14"/>
      <c r="HZO11" s="14"/>
      <c r="HZP11" s="14"/>
      <c r="HZQ11" s="14"/>
      <c r="HZR11" s="14"/>
      <c r="HZS11" s="14"/>
      <c r="HZT11" s="14"/>
      <c r="HZU11" s="14"/>
      <c r="HZV11" s="14"/>
      <c r="HZW11" s="14"/>
      <c r="HZX11" s="14"/>
      <c r="HZY11" s="14"/>
      <c r="HZZ11" s="14"/>
      <c r="IAA11" s="14"/>
      <c r="IAB11" s="14"/>
      <c r="IAC11" s="14"/>
      <c r="IAD11" s="14"/>
      <c r="IAE11" s="14"/>
      <c r="IAF11" s="14"/>
      <c r="IAG11" s="14"/>
      <c r="IAH11" s="14"/>
      <c r="IAI11" s="14"/>
      <c r="IAJ11" s="14"/>
      <c r="IAK11" s="14"/>
      <c r="IAL11" s="14"/>
      <c r="IAM11" s="14"/>
      <c r="IAN11" s="14"/>
      <c r="IAO11" s="14"/>
      <c r="IAP11" s="14"/>
      <c r="IAQ11" s="14"/>
      <c r="IAR11" s="14"/>
      <c r="IAS11" s="14"/>
      <c r="IAT11" s="14"/>
      <c r="IAU11" s="14"/>
      <c r="IAV11" s="14"/>
      <c r="IAW11" s="14"/>
      <c r="IAX11" s="14"/>
      <c r="IAY11" s="14"/>
      <c r="IAZ11" s="14"/>
      <c r="IBA11" s="14"/>
      <c r="IBB11" s="14"/>
      <c r="IBC11" s="14"/>
      <c r="IBD11" s="14"/>
      <c r="IBE11" s="14"/>
      <c r="IBF11" s="14"/>
      <c r="IBG11" s="14"/>
      <c r="IBH11" s="14"/>
      <c r="IBI11" s="14"/>
      <c r="IBJ11" s="14"/>
      <c r="IBK11" s="14"/>
      <c r="IBL11" s="14"/>
      <c r="IBM11" s="14"/>
      <c r="IBN11" s="14"/>
      <c r="IBO11" s="14"/>
      <c r="IBP11" s="14"/>
      <c r="IBQ11" s="14"/>
      <c r="IBR11" s="14"/>
      <c r="IBS11" s="14"/>
      <c r="IBT11" s="14"/>
      <c r="IBU11" s="14"/>
      <c r="IBV11" s="14"/>
      <c r="IBW11" s="14"/>
      <c r="IBX11" s="14"/>
      <c r="IBY11" s="14"/>
      <c r="IBZ11" s="14"/>
      <c r="ICA11" s="14"/>
      <c r="ICB11" s="14"/>
      <c r="ICC11" s="14"/>
      <c r="ICD11" s="14"/>
      <c r="ICE11" s="14"/>
      <c r="ICF11" s="14"/>
      <c r="ICG11" s="14"/>
      <c r="ICH11" s="14"/>
      <c r="ICI11" s="14"/>
      <c r="ICJ11" s="14"/>
      <c r="ICK11" s="14"/>
      <c r="ICL11" s="14"/>
      <c r="ICM11" s="14"/>
      <c r="ICN11" s="14"/>
      <c r="ICO11" s="14"/>
      <c r="ICP11" s="14"/>
      <c r="ICQ11" s="14"/>
      <c r="ICR11" s="14"/>
      <c r="ICS11" s="14"/>
      <c r="ICT11" s="14"/>
      <c r="ICU11" s="14"/>
      <c r="ICV11" s="14"/>
      <c r="ICW11" s="14"/>
      <c r="ICX11" s="14"/>
      <c r="ICY11" s="14"/>
      <c r="ICZ11" s="14"/>
      <c r="IDA11" s="14"/>
      <c r="IDB11" s="14"/>
      <c r="IDC11" s="14"/>
      <c r="IDD11" s="14"/>
      <c r="IDE11" s="14"/>
      <c r="IDF11" s="14"/>
      <c r="IDG11" s="14"/>
      <c r="IDH11" s="14"/>
      <c r="IDI11" s="14"/>
      <c r="IDJ11" s="14"/>
      <c r="IDK11" s="14"/>
      <c r="IDL11" s="14"/>
      <c r="IDM11" s="14"/>
      <c r="IDN11" s="14"/>
      <c r="IDO11" s="14"/>
      <c r="IDP11" s="14"/>
      <c r="IDQ11" s="14"/>
      <c r="IDR11" s="14"/>
      <c r="IDS11" s="14"/>
      <c r="IDT11" s="14"/>
      <c r="IDU11" s="14"/>
      <c r="IDV11" s="14"/>
      <c r="IDW11" s="14"/>
      <c r="IDX11" s="14"/>
      <c r="IDY11" s="14"/>
      <c r="IDZ11" s="14"/>
      <c r="IEA11" s="14"/>
      <c r="IEB11" s="14"/>
      <c r="IEC11" s="14"/>
      <c r="IED11" s="14"/>
      <c r="IEE11" s="14"/>
      <c r="IEF11" s="14"/>
      <c r="IEG11" s="14"/>
      <c r="IEH11" s="14"/>
      <c r="IEI11" s="14"/>
      <c r="IEJ11" s="14"/>
      <c r="IEK11" s="14"/>
      <c r="IEL11" s="14"/>
      <c r="IEM11" s="14"/>
      <c r="IEN11" s="14"/>
      <c r="IEO11" s="14"/>
      <c r="IEP11" s="14"/>
      <c r="IEQ11" s="14"/>
      <c r="IER11" s="14"/>
      <c r="IES11" s="14"/>
      <c r="IET11" s="14"/>
      <c r="IEU11" s="14"/>
      <c r="IEV11" s="14"/>
      <c r="IEW11" s="14"/>
      <c r="IEX11" s="14"/>
      <c r="IEY11" s="14"/>
      <c r="IEZ11" s="14"/>
      <c r="IFA11" s="14"/>
      <c r="IFB11" s="14"/>
      <c r="IFC11" s="14"/>
      <c r="IFD11" s="14"/>
      <c r="IFE11" s="14"/>
      <c r="IFF11" s="14"/>
      <c r="IFG11" s="14"/>
      <c r="IFH11" s="14"/>
      <c r="IFI11" s="14"/>
      <c r="IFJ11" s="14"/>
      <c r="IFK11" s="14"/>
      <c r="IFL11" s="14"/>
      <c r="IFM11" s="14"/>
      <c r="IFN11" s="14"/>
      <c r="IFO11" s="14"/>
      <c r="IFP11" s="14"/>
      <c r="IFQ11" s="14"/>
      <c r="IFR11" s="14"/>
      <c r="IFS11" s="14"/>
      <c r="IFT11" s="14"/>
      <c r="IFU11" s="14"/>
      <c r="IFV11" s="14"/>
      <c r="IFW11" s="14"/>
      <c r="IFX11" s="14"/>
      <c r="IFY11" s="14"/>
      <c r="IFZ11" s="14"/>
      <c r="IGA11" s="14"/>
      <c r="IGB11" s="14"/>
      <c r="IGC11" s="14"/>
      <c r="IGD11" s="14"/>
      <c r="IGE11" s="14"/>
      <c r="IGF11" s="14"/>
      <c r="IGG11" s="14"/>
      <c r="IGH11" s="14"/>
      <c r="IGI11" s="14"/>
      <c r="IGJ11" s="14"/>
      <c r="IGK11" s="14"/>
      <c r="IGL11" s="14"/>
      <c r="IGM11" s="14"/>
      <c r="IGN11" s="14"/>
      <c r="IGO11" s="14"/>
      <c r="IGP11" s="14"/>
      <c r="IGQ11" s="14"/>
      <c r="IGR11" s="14"/>
      <c r="IGS11" s="14"/>
      <c r="IGT11" s="14"/>
      <c r="IGU11" s="14"/>
      <c r="IGV11" s="14"/>
      <c r="IGW11" s="14"/>
      <c r="IGX11" s="14"/>
      <c r="IGY11" s="14"/>
      <c r="IGZ11" s="14"/>
      <c r="IHA11" s="14"/>
      <c r="IHB11" s="14"/>
      <c r="IHC11" s="14"/>
      <c r="IHD11" s="14"/>
      <c r="IHE11" s="14"/>
      <c r="IHF11" s="14"/>
      <c r="IHG11" s="14"/>
      <c r="IHH11" s="14"/>
      <c r="IHI11" s="14"/>
      <c r="IHJ11" s="14"/>
      <c r="IHK11" s="14"/>
      <c r="IHL11" s="14"/>
      <c r="IHM11" s="14"/>
      <c r="IHN11" s="14"/>
      <c r="IHO11" s="14"/>
      <c r="IHP11" s="14"/>
      <c r="IHQ11" s="14"/>
      <c r="IHR11" s="14"/>
      <c r="IHS11" s="14"/>
      <c r="IHT11" s="14"/>
      <c r="IHU11" s="14"/>
      <c r="IHV11" s="14"/>
      <c r="IHW11" s="14"/>
      <c r="IHX11" s="14"/>
      <c r="IHY11" s="14"/>
      <c r="IHZ11" s="14"/>
      <c r="IIA11" s="14"/>
      <c r="IIB11" s="14"/>
      <c r="IIC11" s="14"/>
      <c r="IID11" s="14"/>
      <c r="IIE11" s="14"/>
      <c r="IIF11" s="14"/>
      <c r="IIG11" s="14"/>
      <c r="IIH11" s="14"/>
      <c r="III11" s="14"/>
      <c r="IIJ11" s="14"/>
      <c r="IIK11" s="14"/>
      <c r="IIL11" s="14"/>
      <c r="IIM11" s="14"/>
      <c r="IIN11" s="14"/>
      <c r="IIO11" s="14"/>
      <c r="IIP11" s="14"/>
      <c r="IIQ11" s="14"/>
      <c r="IIR11" s="14"/>
      <c r="IIS11" s="14"/>
      <c r="IIT11" s="14"/>
      <c r="IIU11" s="14"/>
      <c r="IIV11" s="14"/>
      <c r="IIW11" s="14"/>
      <c r="IIX11" s="14"/>
      <c r="IIY11" s="14"/>
      <c r="IIZ11" s="14"/>
      <c r="IJA11" s="14"/>
      <c r="IJB11" s="14"/>
      <c r="IJC11" s="14"/>
      <c r="IJD11" s="14"/>
      <c r="IJE11" s="14"/>
      <c r="IJF11" s="14"/>
      <c r="IJG11" s="14"/>
      <c r="IJH11" s="14"/>
      <c r="IJI11" s="14"/>
      <c r="IJJ11" s="14"/>
      <c r="IJK11" s="14"/>
      <c r="IJL11" s="14"/>
      <c r="IJM11" s="14"/>
      <c r="IJN11" s="14"/>
      <c r="IJO11" s="14"/>
      <c r="IJP11" s="14"/>
      <c r="IJQ11" s="14"/>
      <c r="IJR11" s="14"/>
      <c r="IJS11" s="14"/>
      <c r="IJT11" s="14"/>
      <c r="IJU11" s="14"/>
      <c r="IJV11" s="14"/>
      <c r="IJW11" s="14"/>
      <c r="IJX11" s="14"/>
      <c r="IJY11" s="14"/>
      <c r="IJZ11" s="14"/>
      <c r="IKA11" s="14"/>
      <c r="IKB11" s="14"/>
      <c r="IKC11" s="14"/>
      <c r="IKD11" s="14"/>
      <c r="IKE11" s="14"/>
      <c r="IKF11" s="14"/>
      <c r="IKG11" s="14"/>
      <c r="IKH11" s="14"/>
      <c r="IKI11" s="14"/>
      <c r="IKJ11" s="14"/>
      <c r="IKK11" s="14"/>
      <c r="IKL11" s="14"/>
      <c r="IKM11" s="14"/>
      <c r="IKN11" s="14"/>
      <c r="IKO11" s="14"/>
      <c r="IKP11" s="14"/>
      <c r="IKQ11" s="14"/>
      <c r="IKR11" s="14"/>
      <c r="IKS11" s="14"/>
      <c r="IKT11" s="14"/>
      <c r="IKU11" s="14"/>
      <c r="IKV11" s="14"/>
      <c r="IKW11" s="14"/>
      <c r="IKX11" s="14"/>
      <c r="IKY11" s="14"/>
      <c r="IKZ11" s="14"/>
      <c r="ILA11" s="14"/>
      <c r="ILB11" s="14"/>
      <c r="ILC11" s="14"/>
      <c r="ILD11" s="14"/>
      <c r="ILE11" s="14"/>
      <c r="ILF11" s="14"/>
      <c r="ILG11" s="14"/>
      <c r="ILH11" s="14"/>
      <c r="ILI11" s="14"/>
      <c r="ILJ11" s="14"/>
      <c r="ILK11" s="14"/>
      <c r="ILL11" s="14"/>
      <c r="ILM11" s="14"/>
      <c r="ILN11" s="14"/>
      <c r="ILO11" s="14"/>
      <c r="ILP11" s="14"/>
      <c r="ILQ11" s="14"/>
      <c r="ILR11" s="14"/>
      <c r="ILS11" s="14"/>
      <c r="ILT11" s="14"/>
      <c r="ILU11" s="14"/>
      <c r="ILV11" s="14"/>
      <c r="ILW11" s="14"/>
      <c r="ILX11" s="14"/>
      <c r="ILY11" s="14"/>
      <c r="ILZ11" s="14"/>
      <c r="IMA11" s="14"/>
      <c r="IMB11" s="14"/>
      <c r="IMC11" s="14"/>
      <c r="IMD11" s="14"/>
      <c r="IME11" s="14"/>
      <c r="IMF11" s="14"/>
      <c r="IMG11" s="14"/>
      <c r="IMH11" s="14"/>
      <c r="IMI11" s="14"/>
      <c r="IMJ11" s="14"/>
      <c r="IMK11" s="14"/>
      <c r="IML11" s="14"/>
      <c r="IMM11" s="14"/>
      <c r="IMN11" s="14"/>
      <c r="IMO11" s="14"/>
      <c r="IMP11" s="14"/>
      <c r="IMQ11" s="14"/>
      <c r="IMR11" s="14"/>
      <c r="IMS11" s="14"/>
      <c r="IMT11" s="14"/>
      <c r="IMU11" s="14"/>
      <c r="IMV11" s="14"/>
      <c r="IMW11" s="14"/>
      <c r="IMX11" s="14"/>
      <c r="IMY11" s="14"/>
      <c r="IMZ11" s="14"/>
      <c r="INA11" s="14"/>
      <c r="INB11" s="14"/>
      <c r="INC11" s="14"/>
      <c r="IND11" s="14"/>
      <c r="INE11" s="14"/>
      <c r="INF11" s="14"/>
      <c r="ING11" s="14"/>
      <c r="INH11" s="14"/>
      <c r="INI11" s="14"/>
      <c r="INJ11" s="14"/>
      <c r="INK11" s="14"/>
      <c r="INL11" s="14"/>
      <c r="INM11" s="14"/>
      <c r="INN11" s="14"/>
      <c r="INO11" s="14"/>
      <c r="INP11" s="14"/>
      <c r="INQ11" s="14"/>
      <c r="INR11" s="14"/>
      <c r="INS11" s="14"/>
      <c r="INT11" s="14"/>
      <c r="INU11" s="14"/>
      <c r="INV11" s="14"/>
      <c r="INW11" s="14"/>
      <c r="INX11" s="14"/>
      <c r="INY11" s="14"/>
      <c r="INZ11" s="14"/>
      <c r="IOA11" s="14"/>
      <c r="IOB11" s="14"/>
      <c r="IOC11" s="14"/>
      <c r="IOD11" s="14"/>
      <c r="IOE11" s="14"/>
      <c r="IOF11" s="14"/>
      <c r="IOG11" s="14"/>
      <c r="IOH11" s="14"/>
      <c r="IOI11" s="14"/>
      <c r="IOJ11" s="14"/>
      <c r="IOK11" s="14"/>
      <c r="IOL11" s="14"/>
      <c r="IOM11" s="14"/>
      <c r="ION11" s="14"/>
      <c r="IOO11" s="14"/>
      <c r="IOP11" s="14"/>
      <c r="IOQ11" s="14"/>
      <c r="IOR11" s="14"/>
      <c r="IOS11" s="14"/>
      <c r="IOT11" s="14"/>
      <c r="IOU11" s="14"/>
      <c r="IOV11" s="14"/>
      <c r="IOW11" s="14"/>
      <c r="IOX11" s="14"/>
      <c r="IOY11" s="14"/>
      <c r="IOZ11" s="14"/>
      <c r="IPA11" s="14"/>
      <c r="IPB11" s="14"/>
      <c r="IPC11" s="14"/>
      <c r="IPD11" s="14"/>
      <c r="IPE11" s="14"/>
      <c r="IPF11" s="14"/>
      <c r="IPG11" s="14"/>
      <c r="IPH11" s="14"/>
      <c r="IPI11" s="14"/>
      <c r="IPJ11" s="14"/>
      <c r="IPK11" s="14"/>
      <c r="IPL11" s="14"/>
      <c r="IPM11" s="14"/>
      <c r="IPN11" s="14"/>
      <c r="IPO11" s="14"/>
      <c r="IPP11" s="14"/>
      <c r="IPQ11" s="14"/>
      <c r="IPR11" s="14"/>
      <c r="IPS11" s="14"/>
      <c r="IPT11" s="14"/>
      <c r="IPU11" s="14"/>
      <c r="IPV11" s="14"/>
      <c r="IPW11" s="14"/>
      <c r="IPX11" s="14"/>
      <c r="IPY11" s="14"/>
      <c r="IPZ11" s="14"/>
      <c r="IQA11" s="14"/>
      <c r="IQB11" s="14"/>
      <c r="IQC11" s="14"/>
      <c r="IQD11" s="14"/>
      <c r="IQE11" s="14"/>
      <c r="IQF11" s="14"/>
      <c r="IQG11" s="14"/>
      <c r="IQH11" s="14"/>
      <c r="IQI11" s="14"/>
      <c r="IQJ11" s="14"/>
      <c r="IQK11" s="14"/>
      <c r="IQL11" s="14"/>
      <c r="IQM11" s="14"/>
      <c r="IQN11" s="14"/>
      <c r="IQO11" s="14"/>
      <c r="IQP11" s="14"/>
      <c r="IQQ11" s="14"/>
      <c r="IQR11" s="14"/>
      <c r="IQS11" s="14"/>
      <c r="IQT11" s="14"/>
      <c r="IQU11" s="14"/>
      <c r="IQV11" s="14"/>
      <c r="IQW11" s="14"/>
      <c r="IQX11" s="14"/>
      <c r="IQY11" s="14"/>
      <c r="IQZ11" s="14"/>
      <c r="IRA11" s="14"/>
      <c r="IRB11" s="14"/>
      <c r="IRC11" s="14"/>
      <c r="IRD11" s="14"/>
      <c r="IRE11" s="14"/>
      <c r="IRF11" s="14"/>
      <c r="IRG11" s="14"/>
      <c r="IRH11" s="14"/>
      <c r="IRI11" s="14"/>
      <c r="IRJ11" s="14"/>
      <c r="IRK11" s="14"/>
      <c r="IRL11" s="14"/>
      <c r="IRM11" s="14"/>
      <c r="IRN11" s="14"/>
      <c r="IRO11" s="14"/>
      <c r="IRP11" s="14"/>
      <c r="IRQ11" s="14"/>
      <c r="IRR11" s="14"/>
      <c r="IRS11" s="14"/>
      <c r="IRT11" s="14"/>
      <c r="IRU11" s="14"/>
      <c r="IRV11" s="14"/>
      <c r="IRW11" s="14"/>
      <c r="IRX11" s="14"/>
      <c r="IRY11" s="14"/>
      <c r="IRZ11" s="14"/>
      <c r="ISA11" s="14"/>
      <c r="ISB11" s="14"/>
      <c r="ISC11" s="14"/>
      <c r="ISD11" s="14"/>
      <c r="ISE11" s="14"/>
      <c r="ISF11" s="14"/>
      <c r="ISG11" s="14"/>
      <c r="ISH11" s="14"/>
      <c r="ISI11" s="14"/>
      <c r="ISJ11" s="14"/>
      <c r="ISK11" s="14"/>
      <c r="ISL11" s="14"/>
      <c r="ISM11" s="14"/>
      <c r="ISN11" s="14"/>
      <c r="ISO11" s="14"/>
      <c r="ISP11" s="14"/>
      <c r="ISQ11" s="14"/>
      <c r="ISR11" s="14"/>
      <c r="ISS11" s="14"/>
      <c r="IST11" s="14"/>
      <c r="ISU11" s="14"/>
      <c r="ISV11" s="14"/>
      <c r="ISW11" s="14"/>
      <c r="ISX11" s="14"/>
      <c r="ISY11" s="14"/>
      <c r="ISZ11" s="14"/>
      <c r="ITA11" s="14"/>
      <c r="ITB11" s="14"/>
      <c r="ITC11" s="14"/>
      <c r="ITD11" s="14"/>
      <c r="ITE11" s="14"/>
      <c r="ITF11" s="14"/>
      <c r="ITG11" s="14"/>
      <c r="ITH11" s="14"/>
      <c r="ITI11" s="14"/>
      <c r="ITJ11" s="14"/>
      <c r="ITK11" s="14"/>
      <c r="ITL11" s="14"/>
      <c r="ITM11" s="14"/>
      <c r="ITN11" s="14"/>
      <c r="ITO11" s="14"/>
      <c r="ITP11" s="14"/>
      <c r="ITQ11" s="14"/>
      <c r="ITR11" s="14"/>
      <c r="ITS11" s="14"/>
      <c r="ITT11" s="14"/>
      <c r="ITU11" s="14"/>
      <c r="ITV11" s="14"/>
      <c r="ITW11" s="14"/>
      <c r="ITX11" s="14"/>
      <c r="ITY11" s="14"/>
      <c r="ITZ11" s="14"/>
      <c r="IUA11" s="14"/>
      <c r="IUB11" s="14"/>
      <c r="IUC11" s="14"/>
      <c r="IUD11" s="14"/>
      <c r="IUE11" s="14"/>
      <c r="IUF11" s="14"/>
      <c r="IUG11" s="14"/>
      <c r="IUH11" s="14"/>
      <c r="IUI11" s="14"/>
      <c r="IUJ11" s="14"/>
      <c r="IUK11" s="14"/>
      <c r="IUL11" s="14"/>
      <c r="IUM11" s="14"/>
      <c r="IUN11" s="14"/>
      <c r="IUO11" s="14"/>
      <c r="IUP11" s="14"/>
      <c r="IUQ11" s="14"/>
      <c r="IUR11" s="14"/>
      <c r="IUS11" s="14"/>
      <c r="IUT11" s="14"/>
      <c r="IUU11" s="14"/>
      <c r="IUV11" s="14"/>
      <c r="IUW11" s="14"/>
      <c r="IUX11" s="14"/>
      <c r="IUY11" s="14"/>
      <c r="IUZ11" s="14"/>
      <c r="IVA11" s="14"/>
      <c r="IVB11" s="14"/>
      <c r="IVC11" s="14"/>
      <c r="IVD11" s="14"/>
      <c r="IVE11" s="14"/>
      <c r="IVF11" s="14"/>
      <c r="IVG11" s="14"/>
      <c r="IVH11" s="14"/>
      <c r="IVI11" s="14"/>
      <c r="IVJ11" s="14"/>
      <c r="IVK11" s="14"/>
      <c r="IVL11" s="14"/>
      <c r="IVM11" s="14"/>
      <c r="IVN11" s="14"/>
      <c r="IVO11" s="14"/>
      <c r="IVP11" s="14"/>
      <c r="IVQ11" s="14"/>
      <c r="IVR11" s="14"/>
      <c r="IVS11" s="14"/>
      <c r="IVT11" s="14"/>
      <c r="IVU11" s="14"/>
      <c r="IVV11" s="14"/>
      <c r="IVW11" s="14"/>
      <c r="IVX11" s="14"/>
      <c r="IVY11" s="14"/>
      <c r="IVZ11" s="14"/>
      <c r="IWA11" s="14"/>
      <c r="IWB11" s="14"/>
      <c r="IWC11" s="14"/>
      <c r="IWD11" s="14"/>
      <c r="IWE11" s="14"/>
      <c r="IWF11" s="14"/>
      <c r="IWG11" s="14"/>
      <c r="IWH11" s="14"/>
      <c r="IWI11" s="14"/>
      <c r="IWJ11" s="14"/>
      <c r="IWK11" s="14"/>
      <c r="IWL11" s="14"/>
      <c r="IWM11" s="14"/>
      <c r="IWN11" s="14"/>
      <c r="IWO11" s="14"/>
      <c r="IWP11" s="14"/>
      <c r="IWQ11" s="14"/>
      <c r="IWR11" s="14"/>
      <c r="IWS11" s="14"/>
      <c r="IWT11" s="14"/>
      <c r="IWU11" s="14"/>
      <c r="IWV11" s="14"/>
      <c r="IWW11" s="14"/>
      <c r="IWX11" s="14"/>
      <c r="IWY11" s="14"/>
      <c r="IWZ11" s="14"/>
      <c r="IXA11" s="14"/>
      <c r="IXB11" s="14"/>
      <c r="IXC11" s="14"/>
      <c r="IXD11" s="14"/>
      <c r="IXE11" s="14"/>
      <c r="IXF11" s="14"/>
      <c r="IXG11" s="14"/>
      <c r="IXH11" s="14"/>
      <c r="IXI11" s="14"/>
      <c r="IXJ11" s="14"/>
      <c r="IXK11" s="14"/>
      <c r="IXL11" s="14"/>
      <c r="IXM11" s="14"/>
      <c r="IXN11" s="14"/>
      <c r="IXO11" s="14"/>
      <c r="IXP11" s="14"/>
      <c r="IXQ11" s="14"/>
      <c r="IXR11" s="14"/>
      <c r="IXS11" s="14"/>
      <c r="IXT11" s="14"/>
      <c r="IXU11" s="14"/>
      <c r="IXV11" s="14"/>
      <c r="IXW11" s="14"/>
      <c r="IXX11" s="14"/>
      <c r="IXY11" s="14"/>
      <c r="IXZ11" s="14"/>
      <c r="IYA11" s="14"/>
      <c r="IYB11" s="14"/>
      <c r="IYC11" s="14"/>
      <c r="IYD11" s="14"/>
      <c r="IYE11" s="14"/>
      <c r="IYF11" s="14"/>
      <c r="IYG11" s="14"/>
      <c r="IYH11" s="14"/>
      <c r="IYI11" s="14"/>
      <c r="IYJ11" s="14"/>
      <c r="IYK11" s="14"/>
      <c r="IYL11" s="14"/>
      <c r="IYM11" s="14"/>
      <c r="IYN11" s="14"/>
      <c r="IYO11" s="14"/>
      <c r="IYP11" s="14"/>
      <c r="IYQ11" s="14"/>
      <c r="IYR11" s="14"/>
      <c r="IYS11" s="14"/>
      <c r="IYT11" s="14"/>
      <c r="IYU11" s="14"/>
      <c r="IYV11" s="14"/>
      <c r="IYW11" s="14"/>
      <c r="IYX11" s="14"/>
      <c r="IYY11" s="14"/>
      <c r="IYZ11" s="14"/>
      <c r="IZA11" s="14"/>
      <c r="IZB11" s="14"/>
      <c r="IZC11" s="14"/>
      <c r="IZD11" s="14"/>
      <c r="IZE11" s="14"/>
      <c r="IZF11" s="14"/>
      <c r="IZG11" s="14"/>
      <c r="IZH11" s="14"/>
      <c r="IZI11" s="14"/>
      <c r="IZJ11" s="14"/>
      <c r="IZK11" s="14"/>
      <c r="IZL11" s="14"/>
      <c r="IZM11" s="14"/>
      <c r="IZN11" s="14"/>
      <c r="IZO11" s="14"/>
      <c r="IZP11" s="14"/>
      <c r="IZQ11" s="14"/>
      <c r="IZR11" s="14"/>
      <c r="IZS11" s="14"/>
      <c r="IZT11" s="14"/>
      <c r="IZU11" s="14"/>
      <c r="IZV11" s="14"/>
      <c r="IZW11" s="14"/>
      <c r="IZX11" s="14"/>
      <c r="IZY11" s="14"/>
      <c r="IZZ11" s="14"/>
      <c r="JAA11" s="14"/>
      <c r="JAB11" s="14"/>
      <c r="JAC11" s="14"/>
      <c r="JAD11" s="14"/>
      <c r="JAE11" s="14"/>
      <c r="JAF11" s="14"/>
      <c r="JAG11" s="14"/>
      <c r="JAH11" s="14"/>
      <c r="JAI11" s="14"/>
      <c r="JAJ11" s="14"/>
      <c r="JAK11" s="14"/>
      <c r="JAL11" s="14"/>
      <c r="JAM11" s="14"/>
      <c r="JAN11" s="14"/>
      <c r="JAO11" s="14"/>
      <c r="JAP11" s="14"/>
      <c r="JAQ11" s="14"/>
      <c r="JAR11" s="14"/>
      <c r="JAS11" s="14"/>
      <c r="JAT11" s="14"/>
      <c r="JAU11" s="14"/>
      <c r="JAV11" s="14"/>
      <c r="JAW11" s="14"/>
      <c r="JAX11" s="14"/>
      <c r="JAY11" s="14"/>
      <c r="JAZ11" s="14"/>
      <c r="JBA11" s="14"/>
      <c r="JBB11" s="14"/>
      <c r="JBC11" s="14"/>
      <c r="JBD11" s="14"/>
      <c r="JBE11" s="14"/>
      <c r="JBF11" s="14"/>
      <c r="JBG11" s="14"/>
      <c r="JBH11" s="14"/>
      <c r="JBI11" s="14"/>
      <c r="JBJ11" s="14"/>
      <c r="JBK11" s="14"/>
      <c r="JBL11" s="14"/>
      <c r="JBM11" s="14"/>
      <c r="JBN11" s="14"/>
      <c r="JBO11" s="14"/>
      <c r="JBP11" s="14"/>
      <c r="JBQ11" s="14"/>
      <c r="JBR11" s="14"/>
      <c r="JBS11" s="14"/>
      <c r="JBT11" s="14"/>
      <c r="JBU11" s="14"/>
      <c r="JBV11" s="14"/>
      <c r="JBW11" s="14"/>
      <c r="JBX11" s="14"/>
      <c r="JBY11" s="14"/>
      <c r="JBZ11" s="14"/>
      <c r="JCA11" s="14"/>
      <c r="JCB11" s="14"/>
      <c r="JCC11" s="14"/>
      <c r="JCD11" s="14"/>
      <c r="JCE11" s="14"/>
      <c r="JCF11" s="14"/>
      <c r="JCG11" s="14"/>
      <c r="JCH11" s="14"/>
      <c r="JCI11" s="14"/>
      <c r="JCJ11" s="14"/>
      <c r="JCK11" s="14"/>
      <c r="JCL11" s="14"/>
      <c r="JCM11" s="14"/>
      <c r="JCN11" s="14"/>
      <c r="JCO11" s="14"/>
      <c r="JCP11" s="14"/>
      <c r="JCQ11" s="14"/>
      <c r="JCR11" s="14"/>
      <c r="JCS11" s="14"/>
      <c r="JCT11" s="14"/>
      <c r="JCU11" s="14"/>
      <c r="JCV11" s="14"/>
      <c r="JCW11" s="14"/>
      <c r="JCX11" s="14"/>
      <c r="JCY11" s="14"/>
      <c r="JCZ11" s="14"/>
      <c r="JDA11" s="14"/>
      <c r="JDB11" s="14"/>
      <c r="JDC11" s="14"/>
      <c r="JDD11" s="14"/>
      <c r="JDE11" s="14"/>
      <c r="JDF11" s="14"/>
      <c r="JDG11" s="14"/>
      <c r="JDH11" s="14"/>
      <c r="JDI11" s="14"/>
      <c r="JDJ11" s="14"/>
      <c r="JDK11" s="14"/>
      <c r="JDL11" s="14"/>
      <c r="JDM11" s="14"/>
      <c r="JDN11" s="14"/>
      <c r="JDO11" s="14"/>
      <c r="JDP11" s="14"/>
      <c r="JDQ11" s="14"/>
      <c r="JDR11" s="14"/>
      <c r="JDS11" s="14"/>
      <c r="JDT11" s="14"/>
      <c r="JDU11" s="14"/>
      <c r="JDV11" s="14"/>
      <c r="JDW11" s="14"/>
      <c r="JDX11" s="14"/>
      <c r="JDY11" s="14"/>
      <c r="JDZ11" s="14"/>
      <c r="JEA11" s="14"/>
      <c r="JEB11" s="14"/>
      <c r="JEC11" s="14"/>
      <c r="JED11" s="14"/>
      <c r="JEE11" s="14"/>
      <c r="JEF11" s="14"/>
      <c r="JEG11" s="14"/>
      <c r="JEH11" s="14"/>
      <c r="JEI11" s="14"/>
      <c r="JEJ11" s="14"/>
      <c r="JEK11" s="14"/>
      <c r="JEL11" s="14"/>
      <c r="JEM11" s="14"/>
      <c r="JEN11" s="14"/>
      <c r="JEO11" s="14"/>
      <c r="JEP11" s="14"/>
      <c r="JEQ11" s="14"/>
      <c r="JER11" s="14"/>
      <c r="JES11" s="14"/>
      <c r="JET11" s="14"/>
      <c r="JEU11" s="14"/>
      <c r="JEV11" s="14"/>
      <c r="JEW11" s="14"/>
      <c r="JEX11" s="14"/>
      <c r="JEY11" s="14"/>
      <c r="JEZ11" s="14"/>
      <c r="JFA11" s="14"/>
      <c r="JFB11" s="14"/>
      <c r="JFC11" s="14"/>
      <c r="JFD11" s="14"/>
      <c r="JFE11" s="14"/>
      <c r="JFF11" s="14"/>
      <c r="JFG11" s="14"/>
      <c r="JFH11" s="14"/>
      <c r="JFI11" s="14"/>
      <c r="JFJ11" s="14"/>
      <c r="JFK11" s="14"/>
      <c r="JFL11" s="14"/>
      <c r="JFM11" s="14"/>
      <c r="JFN11" s="14"/>
      <c r="JFO11" s="14"/>
      <c r="JFP11" s="14"/>
      <c r="JFQ11" s="14"/>
      <c r="JFR11" s="14"/>
      <c r="JFS11" s="14"/>
      <c r="JFT11" s="14"/>
      <c r="JFU11" s="14"/>
      <c r="JFV11" s="14"/>
      <c r="JFW11" s="14"/>
      <c r="JFX11" s="14"/>
      <c r="JFY11" s="14"/>
      <c r="JFZ11" s="14"/>
      <c r="JGA11" s="14"/>
      <c r="JGB11" s="14"/>
      <c r="JGC11" s="14"/>
      <c r="JGD11" s="14"/>
      <c r="JGE11" s="14"/>
      <c r="JGF11" s="14"/>
      <c r="JGG11" s="14"/>
      <c r="JGH11" s="14"/>
      <c r="JGI11" s="14"/>
      <c r="JGJ11" s="14"/>
      <c r="JGK11" s="14"/>
      <c r="JGL11" s="14"/>
      <c r="JGM11" s="14"/>
      <c r="JGN11" s="14"/>
      <c r="JGO11" s="14"/>
      <c r="JGP11" s="14"/>
      <c r="JGQ11" s="14"/>
      <c r="JGR11" s="14"/>
      <c r="JGS11" s="14"/>
      <c r="JGT11" s="14"/>
      <c r="JGU11" s="14"/>
      <c r="JGV11" s="14"/>
      <c r="JGW11" s="14"/>
      <c r="JGX11" s="14"/>
      <c r="JGY11" s="14"/>
      <c r="JGZ11" s="14"/>
      <c r="JHA11" s="14"/>
      <c r="JHB11" s="14"/>
      <c r="JHC11" s="14"/>
      <c r="JHD11" s="14"/>
      <c r="JHE11" s="14"/>
      <c r="JHF11" s="14"/>
      <c r="JHG11" s="14"/>
      <c r="JHH11" s="14"/>
      <c r="JHI11" s="14"/>
      <c r="JHJ11" s="14"/>
      <c r="JHK11" s="14"/>
      <c r="JHL11" s="14"/>
      <c r="JHM11" s="14"/>
      <c r="JHN11" s="14"/>
      <c r="JHO11" s="14"/>
      <c r="JHP11" s="14"/>
      <c r="JHQ11" s="14"/>
      <c r="JHR11" s="14"/>
      <c r="JHS11" s="14"/>
      <c r="JHT11" s="14"/>
      <c r="JHU11" s="14"/>
      <c r="JHV11" s="14"/>
      <c r="JHW11" s="14"/>
      <c r="JHX11" s="14"/>
      <c r="JHY11" s="14"/>
      <c r="JHZ11" s="14"/>
      <c r="JIA11" s="14"/>
      <c r="JIB11" s="14"/>
      <c r="JIC11" s="14"/>
      <c r="JID11" s="14"/>
      <c r="JIE11" s="14"/>
      <c r="JIF11" s="14"/>
      <c r="JIG11" s="14"/>
      <c r="JIH11" s="14"/>
      <c r="JII11" s="14"/>
      <c r="JIJ11" s="14"/>
      <c r="JIK11" s="14"/>
      <c r="JIL11" s="14"/>
      <c r="JIM11" s="14"/>
      <c r="JIN11" s="14"/>
      <c r="JIO11" s="14"/>
      <c r="JIP11" s="14"/>
      <c r="JIQ11" s="14"/>
      <c r="JIR11" s="14"/>
      <c r="JIS11" s="14"/>
      <c r="JIT11" s="14"/>
      <c r="JIU11" s="14"/>
      <c r="JIV11" s="14"/>
      <c r="JIW11" s="14"/>
      <c r="JIX11" s="14"/>
      <c r="JIY11" s="14"/>
      <c r="JIZ11" s="14"/>
      <c r="JJA11" s="14"/>
      <c r="JJB11" s="14"/>
      <c r="JJC11" s="14"/>
      <c r="JJD11" s="14"/>
      <c r="JJE11" s="14"/>
      <c r="JJF11" s="14"/>
      <c r="JJG11" s="14"/>
      <c r="JJH11" s="14"/>
      <c r="JJI11" s="14"/>
      <c r="JJJ11" s="14"/>
      <c r="JJK11" s="14"/>
      <c r="JJL11" s="14"/>
      <c r="JJM11" s="14"/>
      <c r="JJN11" s="14"/>
      <c r="JJO11" s="14"/>
      <c r="JJP11" s="14"/>
      <c r="JJQ11" s="14"/>
      <c r="JJR11" s="14"/>
      <c r="JJS11" s="14"/>
      <c r="JJT11" s="14"/>
      <c r="JJU11" s="14"/>
      <c r="JJV11" s="14"/>
      <c r="JJW11" s="14"/>
      <c r="JJX11" s="14"/>
      <c r="JJY11" s="14"/>
      <c r="JJZ11" s="14"/>
      <c r="JKA11" s="14"/>
      <c r="JKB11" s="14"/>
      <c r="JKC11" s="14"/>
      <c r="JKD11" s="14"/>
      <c r="JKE11" s="14"/>
      <c r="JKF11" s="14"/>
      <c r="JKG11" s="14"/>
      <c r="JKH11" s="14"/>
      <c r="JKI11" s="14"/>
      <c r="JKJ11" s="14"/>
      <c r="JKK11" s="14"/>
      <c r="JKL11" s="14"/>
      <c r="JKM11" s="14"/>
      <c r="JKN11" s="14"/>
      <c r="JKO11" s="14"/>
      <c r="JKP11" s="14"/>
      <c r="JKQ11" s="14"/>
      <c r="JKR11" s="14"/>
      <c r="JKS11" s="14"/>
      <c r="JKT11" s="14"/>
      <c r="JKU11" s="14"/>
      <c r="JKV11" s="14"/>
      <c r="JKW11" s="14"/>
      <c r="JKX11" s="14"/>
      <c r="JKY11" s="14"/>
      <c r="JKZ11" s="14"/>
      <c r="JLA11" s="14"/>
      <c r="JLB11" s="14"/>
      <c r="JLC11" s="14"/>
      <c r="JLD11" s="14"/>
      <c r="JLE11" s="14"/>
      <c r="JLF11" s="14"/>
      <c r="JLG11" s="14"/>
      <c r="JLH11" s="14"/>
      <c r="JLI11" s="14"/>
      <c r="JLJ11" s="14"/>
      <c r="JLK11" s="14"/>
      <c r="JLL11" s="14"/>
      <c r="JLM11" s="14"/>
      <c r="JLN11" s="14"/>
      <c r="JLO11" s="14"/>
      <c r="JLP11" s="14"/>
      <c r="JLQ11" s="14"/>
      <c r="JLR11" s="14"/>
      <c r="JLS11" s="14"/>
      <c r="JLT11" s="14"/>
      <c r="JLU11" s="14"/>
      <c r="JLV11" s="14"/>
      <c r="JLW11" s="14"/>
      <c r="JLX11" s="14"/>
      <c r="JLY11" s="14"/>
      <c r="JLZ11" s="14"/>
      <c r="JMA11" s="14"/>
      <c r="JMB11" s="14"/>
      <c r="JMC11" s="14"/>
      <c r="JMD11" s="14"/>
      <c r="JME11" s="14"/>
      <c r="JMF11" s="14"/>
      <c r="JMG11" s="14"/>
      <c r="JMH11" s="14"/>
      <c r="JMI11" s="14"/>
      <c r="JMJ11" s="14"/>
      <c r="JMK11" s="14"/>
      <c r="JML11" s="14"/>
      <c r="JMM11" s="14"/>
      <c r="JMN11" s="14"/>
      <c r="JMO11" s="14"/>
      <c r="JMP11" s="14"/>
      <c r="JMQ11" s="14"/>
      <c r="JMR11" s="14"/>
      <c r="JMS11" s="14"/>
      <c r="JMT11" s="14"/>
      <c r="JMU11" s="14"/>
      <c r="JMV11" s="14"/>
      <c r="JMW11" s="14"/>
      <c r="JMX11" s="14"/>
      <c r="JMY11" s="14"/>
      <c r="JMZ11" s="14"/>
      <c r="JNA11" s="14"/>
      <c r="JNB11" s="14"/>
      <c r="JNC11" s="14"/>
      <c r="JND11" s="14"/>
      <c r="JNE11" s="14"/>
      <c r="JNF11" s="14"/>
      <c r="JNG11" s="14"/>
      <c r="JNH11" s="14"/>
      <c r="JNI11" s="14"/>
      <c r="JNJ11" s="14"/>
      <c r="JNK11" s="14"/>
      <c r="JNL11" s="14"/>
      <c r="JNM11" s="14"/>
      <c r="JNN11" s="14"/>
      <c r="JNO11" s="14"/>
      <c r="JNP11" s="14"/>
      <c r="JNQ11" s="14"/>
      <c r="JNR11" s="14"/>
      <c r="JNS11" s="14"/>
      <c r="JNT11" s="14"/>
      <c r="JNU11" s="14"/>
      <c r="JNV11" s="14"/>
      <c r="JNW11" s="14"/>
      <c r="JNX11" s="14"/>
      <c r="JNY11" s="14"/>
      <c r="JNZ11" s="14"/>
      <c r="JOA11" s="14"/>
      <c r="JOB11" s="14"/>
      <c r="JOC11" s="14"/>
      <c r="JOD11" s="14"/>
      <c r="JOE11" s="14"/>
      <c r="JOF11" s="14"/>
      <c r="JOG11" s="14"/>
      <c r="JOH11" s="14"/>
      <c r="JOI11" s="14"/>
      <c r="JOJ11" s="14"/>
      <c r="JOK11" s="14"/>
      <c r="JOL11" s="14"/>
      <c r="JOM11" s="14"/>
      <c r="JON11" s="14"/>
      <c r="JOO11" s="14"/>
      <c r="JOP11" s="14"/>
      <c r="JOQ11" s="14"/>
      <c r="JOR11" s="14"/>
      <c r="JOS11" s="14"/>
      <c r="JOT11" s="14"/>
      <c r="JOU11" s="14"/>
      <c r="JOV11" s="14"/>
      <c r="JOW11" s="14"/>
      <c r="JOX11" s="14"/>
      <c r="JOY11" s="14"/>
      <c r="JOZ11" s="14"/>
      <c r="JPA11" s="14"/>
      <c r="JPB11" s="14"/>
      <c r="JPC11" s="14"/>
      <c r="JPD11" s="14"/>
      <c r="JPE11" s="14"/>
      <c r="JPF11" s="14"/>
      <c r="JPG11" s="14"/>
      <c r="JPH11" s="14"/>
      <c r="JPI11" s="14"/>
      <c r="JPJ11" s="14"/>
      <c r="JPK11" s="14"/>
      <c r="JPL11" s="14"/>
      <c r="JPM11" s="14"/>
      <c r="JPN11" s="14"/>
      <c r="JPO11" s="14"/>
      <c r="JPP11" s="14"/>
      <c r="JPQ11" s="14"/>
      <c r="JPR11" s="14"/>
      <c r="JPS11" s="14"/>
      <c r="JPT11" s="14"/>
      <c r="JPU11" s="14"/>
      <c r="JPV11" s="14"/>
      <c r="JPW11" s="14"/>
      <c r="JPX11" s="14"/>
      <c r="JPY11" s="14"/>
      <c r="JPZ11" s="14"/>
      <c r="JQA11" s="14"/>
      <c r="JQB11" s="14"/>
      <c r="JQC11" s="14"/>
      <c r="JQD11" s="14"/>
      <c r="JQE11" s="14"/>
      <c r="JQF11" s="14"/>
      <c r="JQG11" s="14"/>
      <c r="JQH11" s="14"/>
      <c r="JQI11" s="14"/>
      <c r="JQJ11" s="14"/>
      <c r="JQK11" s="14"/>
      <c r="JQL11" s="14"/>
      <c r="JQM11" s="14"/>
      <c r="JQN11" s="14"/>
      <c r="JQO11" s="14"/>
      <c r="JQP11" s="14"/>
      <c r="JQQ11" s="14"/>
      <c r="JQR11" s="14"/>
      <c r="JQS11" s="14"/>
      <c r="JQT11" s="14"/>
      <c r="JQU11" s="14"/>
      <c r="JQV11" s="14"/>
      <c r="JQW11" s="14"/>
      <c r="JQX11" s="14"/>
      <c r="JQY11" s="14"/>
      <c r="JQZ11" s="14"/>
      <c r="JRA11" s="14"/>
      <c r="JRB11" s="14"/>
      <c r="JRC11" s="14"/>
      <c r="JRD11" s="14"/>
      <c r="JRE11" s="14"/>
      <c r="JRF11" s="14"/>
      <c r="JRG11" s="14"/>
      <c r="JRH11" s="14"/>
      <c r="JRI11" s="14"/>
      <c r="JRJ11" s="14"/>
      <c r="JRK11" s="14"/>
      <c r="JRL11" s="14"/>
      <c r="JRM11" s="14"/>
      <c r="JRN11" s="14"/>
      <c r="JRO11" s="14"/>
      <c r="JRP11" s="14"/>
      <c r="JRQ11" s="14"/>
      <c r="JRR11" s="14"/>
      <c r="JRS11" s="14"/>
      <c r="JRT11" s="14"/>
      <c r="JRU11" s="14"/>
      <c r="JRV11" s="14"/>
      <c r="JRW11" s="14"/>
      <c r="JRX11" s="14"/>
      <c r="JRY11" s="14"/>
      <c r="JRZ11" s="14"/>
      <c r="JSA11" s="14"/>
      <c r="JSB11" s="14"/>
      <c r="JSC11" s="14"/>
      <c r="JSD11" s="14"/>
      <c r="JSE11" s="14"/>
      <c r="JSF11" s="14"/>
      <c r="JSG11" s="14"/>
      <c r="JSH11" s="14"/>
      <c r="JSI11" s="14"/>
      <c r="JSJ11" s="14"/>
      <c r="JSK11" s="14"/>
      <c r="JSL11" s="14"/>
      <c r="JSM11" s="14"/>
      <c r="JSN11" s="14"/>
      <c r="JSO11" s="14"/>
      <c r="JSP11" s="14"/>
      <c r="JSQ11" s="14"/>
      <c r="JSR11" s="14"/>
      <c r="JSS11" s="14"/>
      <c r="JST11" s="14"/>
      <c r="JSU11" s="14"/>
      <c r="JSV11" s="14"/>
      <c r="JSW11" s="14"/>
      <c r="JSX11" s="14"/>
      <c r="JSY11" s="14"/>
      <c r="JSZ11" s="14"/>
      <c r="JTA11" s="14"/>
      <c r="JTB11" s="14"/>
      <c r="JTC11" s="14"/>
      <c r="JTD11" s="14"/>
      <c r="JTE11" s="14"/>
      <c r="JTF11" s="14"/>
      <c r="JTG11" s="14"/>
      <c r="JTH11" s="14"/>
      <c r="JTI11" s="14"/>
      <c r="JTJ11" s="14"/>
      <c r="JTK11" s="14"/>
      <c r="JTL11" s="14"/>
      <c r="JTM11" s="14"/>
      <c r="JTN11" s="14"/>
      <c r="JTO11" s="14"/>
      <c r="JTP11" s="14"/>
      <c r="JTQ11" s="14"/>
      <c r="JTR11" s="14"/>
      <c r="JTS11" s="14"/>
      <c r="JTT11" s="14"/>
      <c r="JTU11" s="14"/>
      <c r="JTV11" s="14"/>
      <c r="JTW11" s="14"/>
      <c r="JTX11" s="14"/>
      <c r="JTY11" s="14"/>
      <c r="JTZ11" s="14"/>
      <c r="JUA11" s="14"/>
      <c r="JUB11" s="14"/>
      <c r="JUC11" s="14"/>
      <c r="JUD11" s="14"/>
      <c r="JUE11" s="14"/>
      <c r="JUF11" s="14"/>
      <c r="JUG11" s="14"/>
      <c r="JUH11" s="14"/>
      <c r="JUI11" s="14"/>
      <c r="JUJ11" s="14"/>
      <c r="JUK11" s="14"/>
      <c r="JUL11" s="14"/>
      <c r="JUM11" s="14"/>
      <c r="JUN11" s="14"/>
      <c r="JUO11" s="14"/>
      <c r="JUP11" s="14"/>
      <c r="JUQ11" s="14"/>
      <c r="JUR11" s="14"/>
      <c r="JUS11" s="14"/>
      <c r="JUT11" s="14"/>
      <c r="JUU11" s="14"/>
      <c r="JUV11" s="14"/>
      <c r="JUW11" s="14"/>
      <c r="JUX11" s="14"/>
      <c r="JUY11" s="14"/>
      <c r="JUZ11" s="14"/>
      <c r="JVA11" s="14"/>
      <c r="JVB11" s="14"/>
      <c r="JVC11" s="14"/>
      <c r="JVD11" s="14"/>
      <c r="JVE11" s="14"/>
      <c r="JVF11" s="14"/>
      <c r="JVG11" s="14"/>
      <c r="JVH11" s="14"/>
      <c r="JVI11" s="14"/>
      <c r="JVJ11" s="14"/>
      <c r="JVK11" s="14"/>
      <c r="JVL11" s="14"/>
      <c r="JVM11" s="14"/>
      <c r="JVN11" s="14"/>
      <c r="JVO11" s="14"/>
      <c r="JVP11" s="14"/>
      <c r="JVQ11" s="14"/>
      <c r="JVR11" s="14"/>
      <c r="JVS11" s="14"/>
      <c r="JVT11" s="14"/>
      <c r="JVU11" s="14"/>
      <c r="JVV11" s="14"/>
      <c r="JVW11" s="14"/>
      <c r="JVX11" s="14"/>
      <c r="JVY11" s="14"/>
      <c r="JVZ11" s="14"/>
      <c r="JWA11" s="14"/>
      <c r="JWB11" s="14"/>
      <c r="JWC11" s="14"/>
      <c r="JWD11" s="14"/>
      <c r="JWE11" s="14"/>
      <c r="JWF11" s="14"/>
      <c r="JWG11" s="14"/>
      <c r="JWH11" s="14"/>
      <c r="JWI11" s="14"/>
      <c r="JWJ11" s="14"/>
      <c r="JWK11" s="14"/>
      <c r="JWL11" s="14"/>
      <c r="JWM11" s="14"/>
      <c r="JWN11" s="14"/>
      <c r="JWO11" s="14"/>
      <c r="JWP11" s="14"/>
      <c r="JWQ11" s="14"/>
      <c r="JWR11" s="14"/>
      <c r="JWS11" s="14"/>
      <c r="JWT11" s="14"/>
      <c r="JWU11" s="14"/>
      <c r="JWV11" s="14"/>
      <c r="JWW11" s="14"/>
      <c r="JWX11" s="14"/>
      <c r="JWY11" s="14"/>
      <c r="JWZ11" s="14"/>
      <c r="JXA11" s="14"/>
      <c r="JXB11" s="14"/>
      <c r="JXC11" s="14"/>
      <c r="JXD11" s="14"/>
      <c r="JXE11" s="14"/>
      <c r="JXF11" s="14"/>
      <c r="JXG11" s="14"/>
      <c r="JXH11" s="14"/>
      <c r="JXI11" s="14"/>
      <c r="JXJ11" s="14"/>
      <c r="JXK11" s="14"/>
      <c r="JXL11" s="14"/>
      <c r="JXM11" s="14"/>
      <c r="JXN11" s="14"/>
      <c r="JXO11" s="14"/>
      <c r="JXP11" s="14"/>
      <c r="JXQ11" s="14"/>
      <c r="JXR11" s="14"/>
      <c r="JXS11" s="14"/>
      <c r="JXT11" s="14"/>
      <c r="JXU11" s="14"/>
      <c r="JXV11" s="14"/>
      <c r="JXW11" s="14"/>
      <c r="JXX11" s="14"/>
      <c r="JXY11" s="14"/>
      <c r="JXZ11" s="14"/>
      <c r="JYA11" s="14"/>
      <c r="JYB11" s="14"/>
      <c r="JYC11" s="14"/>
      <c r="JYD11" s="14"/>
      <c r="JYE11" s="14"/>
      <c r="JYF11" s="14"/>
      <c r="JYG11" s="14"/>
      <c r="JYH11" s="14"/>
      <c r="JYI11" s="14"/>
      <c r="JYJ11" s="14"/>
      <c r="JYK11" s="14"/>
      <c r="JYL11" s="14"/>
      <c r="JYM11" s="14"/>
      <c r="JYN11" s="14"/>
      <c r="JYO11" s="14"/>
      <c r="JYP11" s="14"/>
      <c r="JYQ11" s="14"/>
      <c r="JYR11" s="14"/>
      <c r="JYS11" s="14"/>
      <c r="JYT11" s="14"/>
      <c r="JYU11" s="14"/>
      <c r="JYV11" s="14"/>
      <c r="JYW11" s="14"/>
      <c r="JYX11" s="14"/>
      <c r="JYY11" s="14"/>
      <c r="JYZ11" s="14"/>
      <c r="JZA11" s="14"/>
      <c r="JZB11" s="14"/>
      <c r="JZC11" s="14"/>
      <c r="JZD11" s="14"/>
      <c r="JZE11" s="14"/>
      <c r="JZF11" s="14"/>
      <c r="JZG11" s="14"/>
      <c r="JZH11" s="14"/>
      <c r="JZI11" s="14"/>
      <c r="JZJ11" s="14"/>
      <c r="JZK11" s="14"/>
      <c r="JZL11" s="14"/>
      <c r="JZM11" s="14"/>
      <c r="JZN11" s="14"/>
      <c r="JZO11" s="14"/>
      <c r="JZP11" s="14"/>
      <c r="JZQ11" s="14"/>
      <c r="JZR11" s="14"/>
      <c r="JZS11" s="14"/>
      <c r="JZT11" s="14"/>
      <c r="JZU11" s="14"/>
      <c r="JZV11" s="14"/>
      <c r="JZW11" s="14"/>
      <c r="JZX11" s="14"/>
      <c r="JZY11" s="14"/>
      <c r="JZZ11" s="14"/>
      <c r="KAA11" s="14"/>
      <c r="KAB11" s="14"/>
      <c r="KAC11" s="14"/>
      <c r="KAD11" s="14"/>
      <c r="KAE11" s="14"/>
      <c r="KAF11" s="14"/>
      <c r="KAG11" s="14"/>
      <c r="KAH11" s="14"/>
      <c r="KAI11" s="14"/>
      <c r="KAJ11" s="14"/>
      <c r="KAK11" s="14"/>
      <c r="KAL11" s="14"/>
      <c r="KAM11" s="14"/>
      <c r="KAN11" s="14"/>
      <c r="KAO11" s="14"/>
      <c r="KAP11" s="14"/>
      <c r="KAQ11" s="14"/>
      <c r="KAR11" s="14"/>
      <c r="KAS11" s="14"/>
      <c r="KAT11" s="14"/>
      <c r="KAU11" s="14"/>
      <c r="KAV11" s="14"/>
      <c r="KAW11" s="14"/>
      <c r="KAX11" s="14"/>
      <c r="KAY11" s="14"/>
      <c r="KAZ11" s="14"/>
      <c r="KBA11" s="14"/>
      <c r="KBB11" s="14"/>
      <c r="KBC11" s="14"/>
      <c r="KBD11" s="14"/>
      <c r="KBE11" s="14"/>
      <c r="KBF11" s="14"/>
      <c r="KBG11" s="14"/>
      <c r="KBH11" s="14"/>
      <c r="KBI11" s="14"/>
      <c r="KBJ11" s="14"/>
      <c r="KBK11" s="14"/>
      <c r="KBL11" s="14"/>
      <c r="KBM11" s="14"/>
      <c r="KBN11" s="14"/>
      <c r="KBO11" s="14"/>
      <c r="KBP11" s="14"/>
      <c r="KBQ11" s="14"/>
      <c r="KBR11" s="14"/>
      <c r="KBS11" s="14"/>
      <c r="KBT11" s="14"/>
      <c r="KBU11" s="14"/>
      <c r="KBV11" s="14"/>
      <c r="KBW11" s="14"/>
      <c r="KBX11" s="14"/>
      <c r="KBY11" s="14"/>
      <c r="KBZ11" s="14"/>
      <c r="KCA11" s="14"/>
      <c r="KCB11" s="14"/>
      <c r="KCC11" s="14"/>
      <c r="KCD11" s="14"/>
      <c r="KCE11" s="14"/>
      <c r="KCF11" s="14"/>
      <c r="KCG11" s="14"/>
      <c r="KCH11" s="14"/>
      <c r="KCI11" s="14"/>
      <c r="KCJ11" s="14"/>
      <c r="KCK11" s="14"/>
      <c r="KCL11" s="14"/>
      <c r="KCM11" s="14"/>
      <c r="KCN11" s="14"/>
      <c r="KCO11" s="14"/>
      <c r="KCP11" s="14"/>
      <c r="KCQ11" s="14"/>
      <c r="KCR11" s="14"/>
      <c r="KCS11" s="14"/>
      <c r="KCT11" s="14"/>
      <c r="KCU11" s="14"/>
      <c r="KCV11" s="14"/>
      <c r="KCW11" s="14"/>
      <c r="KCX11" s="14"/>
      <c r="KCY11" s="14"/>
      <c r="KCZ11" s="14"/>
      <c r="KDA11" s="14"/>
      <c r="KDB11" s="14"/>
      <c r="KDC11" s="14"/>
      <c r="KDD11" s="14"/>
      <c r="KDE11" s="14"/>
      <c r="KDF11" s="14"/>
      <c r="KDG11" s="14"/>
      <c r="KDH11" s="14"/>
      <c r="KDI11" s="14"/>
      <c r="KDJ11" s="14"/>
      <c r="KDK11" s="14"/>
      <c r="KDL11" s="14"/>
      <c r="KDM11" s="14"/>
      <c r="KDN11" s="14"/>
      <c r="KDO11" s="14"/>
      <c r="KDP11" s="14"/>
      <c r="KDQ11" s="14"/>
      <c r="KDR11" s="14"/>
      <c r="KDS11" s="14"/>
      <c r="KDT11" s="14"/>
      <c r="KDU11" s="14"/>
      <c r="KDV11" s="14"/>
      <c r="KDW11" s="14"/>
      <c r="KDX11" s="14"/>
      <c r="KDY11" s="14"/>
      <c r="KDZ11" s="14"/>
      <c r="KEA11" s="14"/>
      <c r="KEB11" s="14"/>
      <c r="KEC11" s="14"/>
      <c r="KED11" s="14"/>
      <c r="KEE11" s="14"/>
      <c r="KEF11" s="14"/>
      <c r="KEG11" s="14"/>
      <c r="KEH11" s="14"/>
      <c r="KEI11" s="14"/>
      <c r="KEJ11" s="14"/>
      <c r="KEK11" s="14"/>
      <c r="KEL11" s="14"/>
      <c r="KEM11" s="14"/>
      <c r="KEN11" s="14"/>
      <c r="KEO11" s="14"/>
      <c r="KEP11" s="14"/>
      <c r="KEQ11" s="14"/>
      <c r="KER11" s="14"/>
      <c r="KES11" s="14"/>
      <c r="KET11" s="14"/>
      <c r="KEU11" s="14"/>
      <c r="KEV11" s="14"/>
      <c r="KEW11" s="14"/>
      <c r="KEX11" s="14"/>
      <c r="KEY11" s="14"/>
      <c r="KEZ11" s="14"/>
      <c r="KFA11" s="14"/>
      <c r="KFB11" s="14"/>
      <c r="KFC11" s="14"/>
      <c r="KFD11" s="14"/>
      <c r="KFE11" s="14"/>
      <c r="KFF11" s="14"/>
      <c r="KFG11" s="14"/>
      <c r="KFH11" s="14"/>
      <c r="KFI11" s="14"/>
      <c r="KFJ11" s="14"/>
      <c r="KFK11" s="14"/>
      <c r="KFL11" s="14"/>
      <c r="KFM11" s="14"/>
      <c r="KFN11" s="14"/>
      <c r="KFO11" s="14"/>
      <c r="KFP11" s="14"/>
      <c r="KFQ11" s="14"/>
      <c r="KFR11" s="14"/>
      <c r="KFS11" s="14"/>
      <c r="KFT11" s="14"/>
      <c r="KFU11" s="14"/>
      <c r="KFV11" s="14"/>
      <c r="KFW11" s="14"/>
      <c r="KFX11" s="14"/>
      <c r="KFY11" s="14"/>
      <c r="KFZ11" s="14"/>
      <c r="KGA11" s="14"/>
      <c r="KGB11" s="14"/>
      <c r="KGC11" s="14"/>
      <c r="KGD11" s="14"/>
      <c r="KGE11" s="14"/>
      <c r="KGF11" s="14"/>
      <c r="KGG11" s="14"/>
      <c r="KGH11" s="14"/>
      <c r="KGI11" s="14"/>
      <c r="KGJ11" s="14"/>
      <c r="KGK11" s="14"/>
      <c r="KGL11" s="14"/>
      <c r="KGM11" s="14"/>
      <c r="KGN11" s="14"/>
      <c r="KGO11" s="14"/>
      <c r="KGP11" s="14"/>
      <c r="KGQ11" s="14"/>
      <c r="KGR11" s="14"/>
      <c r="KGS11" s="14"/>
      <c r="KGT11" s="14"/>
      <c r="KGU11" s="14"/>
      <c r="KGV11" s="14"/>
      <c r="KGW11" s="14"/>
      <c r="KGX11" s="14"/>
      <c r="KGY11" s="14"/>
      <c r="KGZ11" s="14"/>
      <c r="KHA11" s="14"/>
      <c r="KHB11" s="14"/>
      <c r="KHC11" s="14"/>
      <c r="KHD11" s="14"/>
      <c r="KHE11" s="14"/>
      <c r="KHF11" s="14"/>
      <c r="KHG11" s="14"/>
      <c r="KHH11" s="14"/>
      <c r="KHI11" s="14"/>
      <c r="KHJ11" s="14"/>
      <c r="KHK11" s="14"/>
      <c r="KHL11" s="14"/>
      <c r="KHM11" s="14"/>
      <c r="KHN11" s="14"/>
      <c r="KHO11" s="14"/>
      <c r="KHP11" s="14"/>
      <c r="KHQ11" s="14"/>
      <c r="KHR11" s="14"/>
      <c r="KHS11" s="14"/>
      <c r="KHT11" s="14"/>
      <c r="KHU11" s="14"/>
      <c r="KHV11" s="14"/>
      <c r="KHW11" s="14"/>
      <c r="KHX11" s="14"/>
      <c r="KHY11" s="14"/>
      <c r="KHZ11" s="14"/>
      <c r="KIA11" s="14"/>
      <c r="KIB11" s="14"/>
      <c r="KIC11" s="14"/>
      <c r="KID11" s="14"/>
      <c r="KIE11" s="14"/>
      <c r="KIF11" s="14"/>
      <c r="KIG11" s="14"/>
      <c r="KIH11" s="14"/>
      <c r="KII11" s="14"/>
      <c r="KIJ11" s="14"/>
      <c r="KIK11" s="14"/>
      <c r="KIL11" s="14"/>
      <c r="KIM11" s="14"/>
      <c r="KIN11" s="14"/>
      <c r="KIO11" s="14"/>
      <c r="KIP11" s="14"/>
      <c r="KIQ11" s="14"/>
      <c r="KIR11" s="14"/>
      <c r="KIS11" s="14"/>
      <c r="KIT11" s="14"/>
      <c r="KIU11" s="14"/>
      <c r="KIV11" s="14"/>
      <c r="KIW11" s="14"/>
      <c r="KIX11" s="14"/>
      <c r="KIY11" s="14"/>
      <c r="KIZ11" s="14"/>
      <c r="KJA11" s="14"/>
      <c r="KJB11" s="14"/>
      <c r="KJC11" s="14"/>
      <c r="KJD11" s="14"/>
      <c r="KJE11" s="14"/>
      <c r="KJF11" s="14"/>
      <c r="KJG11" s="14"/>
      <c r="KJH11" s="14"/>
      <c r="KJI11" s="14"/>
      <c r="KJJ11" s="14"/>
      <c r="KJK11" s="14"/>
      <c r="KJL11" s="14"/>
      <c r="KJM11" s="14"/>
      <c r="KJN11" s="14"/>
      <c r="KJO11" s="14"/>
      <c r="KJP11" s="14"/>
      <c r="KJQ11" s="14"/>
      <c r="KJR11" s="14"/>
      <c r="KJS11" s="14"/>
      <c r="KJT11" s="14"/>
      <c r="KJU11" s="14"/>
      <c r="KJV11" s="14"/>
      <c r="KJW11" s="14"/>
      <c r="KJX11" s="14"/>
      <c r="KJY11" s="14"/>
      <c r="KJZ11" s="14"/>
      <c r="KKA11" s="14"/>
      <c r="KKB11" s="14"/>
      <c r="KKC11" s="14"/>
      <c r="KKD11" s="14"/>
      <c r="KKE11" s="14"/>
      <c r="KKF11" s="14"/>
      <c r="KKG11" s="14"/>
      <c r="KKH11" s="14"/>
      <c r="KKI11" s="14"/>
      <c r="KKJ11" s="14"/>
      <c r="KKK11" s="14"/>
      <c r="KKL11" s="14"/>
      <c r="KKM11" s="14"/>
      <c r="KKN11" s="14"/>
      <c r="KKO11" s="14"/>
      <c r="KKP11" s="14"/>
      <c r="KKQ11" s="14"/>
      <c r="KKR11" s="14"/>
      <c r="KKS11" s="14"/>
      <c r="KKT11" s="14"/>
      <c r="KKU11" s="14"/>
      <c r="KKV11" s="14"/>
      <c r="KKW11" s="14"/>
      <c r="KKX11" s="14"/>
      <c r="KKY11" s="14"/>
      <c r="KKZ11" s="14"/>
      <c r="KLA11" s="14"/>
      <c r="KLB11" s="14"/>
      <c r="KLC11" s="14"/>
      <c r="KLD11" s="14"/>
      <c r="KLE11" s="14"/>
      <c r="KLF11" s="14"/>
      <c r="KLG11" s="14"/>
      <c r="KLH11" s="14"/>
      <c r="KLI11" s="14"/>
      <c r="KLJ11" s="14"/>
      <c r="KLK11" s="14"/>
      <c r="KLL11" s="14"/>
      <c r="KLM11" s="14"/>
      <c r="KLN11" s="14"/>
      <c r="KLO11" s="14"/>
      <c r="KLP11" s="14"/>
      <c r="KLQ11" s="14"/>
      <c r="KLR11" s="14"/>
      <c r="KLS11" s="14"/>
      <c r="KLT11" s="14"/>
      <c r="KLU11" s="14"/>
      <c r="KLV11" s="14"/>
      <c r="KLW11" s="14"/>
      <c r="KLX11" s="14"/>
      <c r="KLY11" s="14"/>
      <c r="KLZ11" s="14"/>
      <c r="KMA11" s="14"/>
      <c r="KMB11" s="14"/>
      <c r="KMC11" s="14"/>
      <c r="KMD11" s="14"/>
      <c r="KME11" s="14"/>
      <c r="KMF11" s="14"/>
      <c r="KMG11" s="14"/>
      <c r="KMH11" s="14"/>
      <c r="KMI11" s="14"/>
      <c r="KMJ11" s="14"/>
      <c r="KMK11" s="14"/>
      <c r="KML11" s="14"/>
      <c r="KMM11" s="14"/>
      <c r="KMN11" s="14"/>
      <c r="KMO11" s="14"/>
      <c r="KMP11" s="14"/>
      <c r="KMQ11" s="14"/>
      <c r="KMR11" s="14"/>
      <c r="KMS11" s="14"/>
      <c r="KMT11" s="14"/>
      <c r="KMU11" s="14"/>
      <c r="KMV11" s="14"/>
      <c r="KMW11" s="14"/>
      <c r="KMX11" s="14"/>
      <c r="KMY11" s="14"/>
      <c r="KMZ11" s="14"/>
      <c r="KNA11" s="14"/>
      <c r="KNB11" s="14"/>
      <c r="KNC11" s="14"/>
      <c r="KND11" s="14"/>
      <c r="KNE11" s="14"/>
      <c r="KNF11" s="14"/>
      <c r="KNG11" s="14"/>
      <c r="KNH11" s="14"/>
      <c r="KNI11" s="14"/>
      <c r="KNJ11" s="14"/>
      <c r="KNK11" s="14"/>
      <c r="KNL11" s="14"/>
      <c r="KNM11" s="14"/>
      <c r="KNN11" s="14"/>
      <c r="KNO11" s="14"/>
      <c r="KNP11" s="14"/>
      <c r="KNQ11" s="14"/>
      <c r="KNR11" s="14"/>
      <c r="KNS11" s="14"/>
      <c r="KNT11" s="14"/>
      <c r="KNU11" s="14"/>
      <c r="KNV11" s="14"/>
      <c r="KNW11" s="14"/>
      <c r="KNX11" s="14"/>
      <c r="KNY11" s="14"/>
      <c r="KNZ11" s="14"/>
      <c r="KOA11" s="14"/>
      <c r="KOB11" s="14"/>
      <c r="KOC11" s="14"/>
      <c r="KOD11" s="14"/>
      <c r="KOE11" s="14"/>
      <c r="KOF11" s="14"/>
      <c r="KOG11" s="14"/>
      <c r="KOH11" s="14"/>
      <c r="KOI11" s="14"/>
      <c r="KOJ11" s="14"/>
      <c r="KOK11" s="14"/>
      <c r="KOL11" s="14"/>
      <c r="KOM11" s="14"/>
      <c r="KON11" s="14"/>
      <c r="KOO11" s="14"/>
      <c r="KOP11" s="14"/>
      <c r="KOQ11" s="14"/>
      <c r="KOR11" s="14"/>
      <c r="KOS11" s="14"/>
      <c r="KOT11" s="14"/>
      <c r="KOU11" s="14"/>
      <c r="KOV11" s="14"/>
      <c r="KOW11" s="14"/>
      <c r="KOX11" s="14"/>
      <c r="KOY11" s="14"/>
      <c r="KOZ11" s="14"/>
      <c r="KPA11" s="14"/>
      <c r="KPB11" s="14"/>
      <c r="KPC11" s="14"/>
      <c r="KPD11" s="14"/>
      <c r="KPE11" s="14"/>
      <c r="KPF11" s="14"/>
      <c r="KPG11" s="14"/>
      <c r="KPH11" s="14"/>
      <c r="KPI11" s="14"/>
      <c r="KPJ11" s="14"/>
      <c r="KPK11" s="14"/>
      <c r="KPL11" s="14"/>
      <c r="KPM11" s="14"/>
      <c r="KPN11" s="14"/>
      <c r="KPO11" s="14"/>
      <c r="KPP11" s="14"/>
      <c r="KPQ11" s="14"/>
      <c r="KPR11" s="14"/>
      <c r="KPS11" s="14"/>
      <c r="KPT11" s="14"/>
      <c r="KPU11" s="14"/>
      <c r="KPV11" s="14"/>
      <c r="KPW11" s="14"/>
      <c r="KPX11" s="14"/>
      <c r="KPY11" s="14"/>
      <c r="KPZ11" s="14"/>
      <c r="KQA11" s="14"/>
      <c r="KQB11" s="14"/>
      <c r="KQC11" s="14"/>
      <c r="KQD11" s="14"/>
      <c r="KQE11" s="14"/>
      <c r="KQF11" s="14"/>
      <c r="KQG11" s="14"/>
      <c r="KQH11" s="14"/>
      <c r="KQI11" s="14"/>
      <c r="KQJ11" s="14"/>
      <c r="KQK11" s="14"/>
      <c r="KQL11" s="14"/>
      <c r="KQM11" s="14"/>
      <c r="KQN11" s="14"/>
      <c r="KQO11" s="14"/>
      <c r="KQP11" s="14"/>
      <c r="KQQ11" s="14"/>
      <c r="KQR11" s="14"/>
      <c r="KQS11" s="14"/>
      <c r="KQT11" s="14"/>
      <c r="KQU11" s="14"/>
      <c r="KQV11" s="14"/>
      <c r="KQW11" s="14"/>
      <c r="KQX11" s="14"/>
      <c r="KQY11" s="14"/>
      <c r="KQZ11" s="14"/>
      <c r="KRA11" s="14"/>
      <c r="KRB11" s="14"/>
      <c r="KRC11" s="14"/>
      <c r="KRD11" s="14"/>
      <c r="KRE11" s="14"/>
      <c r="KRF11" s="14"/>
      <c r="KRG11" s="14"/>
      <c r="KRH11" s="14"/>
      <c r="KRI11" s="14"/>
      <c r="KRJ11" s="14"/>
      <c r="KRK11" s="14"/>
      <c r="KRL11" s="14"/>
      <c r="KRM11" s="14"/>
      <c r="KRN11" s="14"/>
      <c r="KRO11" s="14"/>
      <c r="KRP11" s="14"/>
      <c r="KRQ11" s="14"/>
      <c r="KRR11" s="14"/>
      <c r="KRS11" s="14"/>
      <c r="KRT11" s="14"/>
      <c r="KRU11" s="14"/>
      <c r="KRV11" s="14"/>
      <c r="KRW11" s="14"/>
      <c r="KRX11" s="14"/>
      <c r="KRY11" s="14"/>
      <c r="KRZ11" s="14"/>
      <c r="KSA11" s="14"/>
      <c r="KSB11" s="14"/>
      <c r="KSC11" s="14"/>
      <c r="KSD11" s="14"/>
      <c r="KSE11" s="14"/>
      <c r="KSF11" s="14"/>
      <c r="KSG11" s="14"/>
      <c r="KSH11" s="14"/>
      <c r="KSI11" s="14"/>
      <c r="KSJ11" s="14"/>
      <c r="KSK11" s="14"/>
      <c r="KSL11" s="14"/>
      <c r="KSM11" s="14"/>
      <c r="KSN11" s="14"/>
      <c r="KSO11" s="14"/>
      <c r="KSP11" s="14"/>
      <c r="KSQ11" s="14"/>
      <c r="KSR11" s="14"/>
      <c r="KSS11" s="14"/>
      <c r="KST11" s="14"/>
      <c r="KSU11" s="14"/>
      <c r="KSV11" s="14"/>
      <c r="KSW11" s="14"/>
      <c r="KSX11" s="14"/>
      <c r="KSY11" s="14"/>
      <c r="KSZ11" s="14"/>
      <c r="KTA11" s="14"/>
      <c r="KTB11" s="14"/>
      <c r="KTC11" s="14"/>
      <c r="KTD11" s="14"/>
      <c r="KTE11" s="14"/>
      <c r="KTF11" s="14"/>
      <c r="KTG11" s="14"/>
      <c r="KTH11" s="14"/>
      <c r="KTI11" s="14"/>
      <c r="KTJ11" s="14"/>
      <c r="KTK11" s="14"/>
      <c r="KTL11" s="14"/>
      <c r="KTM11" s="14"/>
      <c r="KTN11" s="14"/>
      <c r="KTO11" s="14"/>
      <c r="KTP11" s="14"/>
      <c r="KTQ11" s="14"/>
      <c r="KTR11" s="14"/>
      <c r="KTS11" s="14"/>
      <c r="KTT11" s="14"/>
      <c r="KTU11" s="14"/>
      <c r="KTV11" s="14"/>
      <c r="KTW11" s="14"/>
      <c r="KTX11" s="14"/>
      <c r="KTY11" s="14"/>
      <c r="KTZ11" s="14"/>
      <c r="KUA11" s="14"/>
      <c r="KUB11" s="14"/>
      <c r="KUC11" s="14"/>
      <c r="KUD11" s="14"/>
      <c r="KUE11" s="14"/>
      <c r="KUF11" s="14"/>
      <c r="KUG11" s="14"/>
      <c r="KUH11" s="14"/>
      <c r="KUI11" s="14"/>
      <c r="KUJ11" s="14"/>
      <c r="KUK11" s="14"/>
      <c r="KUL11" s="14"/>
      <c r="KUM11" s="14"/>
      <c r="KUN11" s="14"/>
      <c r="KUO11" s="14"/>
      <c r="KUP11" s="14"/>
      <c r="KUQ11" s="14"/>
      <c r="KUR11" s="14"/>
      <c r="KUS11" s="14"/>
      <c r="KUT11" s="14"/>
      <c r="KUU11" s="14"/>
      <c r="KUV11" s="14"/>
      <c r="KUW11" s="14"/>
      <c r="KUX11" s="14"/>
      <c r="KUY11" s="14"/>
      <c r="KUZ11" s="14"/>
      <c r="KVA11" s="14"/>
      <c r="KVB11" s="14"/>
      <c r="KVC11" s="14"/>
      <c r="KVD11" s="14"/>
      <c r="KVE11" s="14"/>
      <c r="KVF11" s="14"/>
      <c r="KVG11" s="14"/>
      <c r="KVH11" s="14"/>
      <c r="KVI11" s="14"/>
      <c r="KVJ11" s="14"/>
      <c r="KVK11" s="14"/>
      <c r="KVL11" s="14"/>
      <c r="KVM11" s="14"/>
      <c r="KVN11" s="14"/>
      <c r="KVO11" s="14"/>
      <c r="KVP11" s="14"/>
      <c r="KVQ11" s="14"/>
      <c r="KVR11" s="14"/>
      <c r="KVS11" s="14"/>
      <c r="KVT11" s="14"/>
      <c r="KVU11" s="14"/>
      <c r="KVV11" s="14"/>
      <c r="KVW11" s="14"/>
      <c r="KVX11" s="14"/>
      <c r="KVY11" s="14"/>
      <c r="KVZ11" s="14"/>
      <c r="KWA11" s="14"/>
      <c r="KWB11" s="14"/>
      <c r="KWC11" s="14"/>
      <c r="KWD11" s="14"/>
      <c r="KWE11" s="14"/>
      <c r="KWF11" s="14"/>
      <c r="KWG11" s="14"/>
      <c r="KWH11" s="14"/>
      <c r="KWI11" s="14"/>
      <c r="KWJ11" s="14"/>
      <c r="KWK11" s="14"/>
      <c r="KWL11" s="14"/>
      <c r="KWM11" s="14"/>
      <c r="KWN11" s="14"/>
      <c r="KWO11" s="14"/>
      <c r="KWP11" s="14"/>
      <c r="KWQ11" s="14"/>
      <c r="KWR11" s="14"/>
      <c r="KWS11" s="14"/>
      <c r="KWT11" s="14"/>
      <c r="KWU11" s="14"/>
      <c r="KWV11" s="14"/>
      <c r="KWW11" s="14"/>
      <c r="KWX11" s="14"/>
      <c r="KWY11" s="14"/>
      <c r="KWZ11" s="14"/>
      <c r="KXA11" s="14"/>
      <c r="KXB11" s="14"/>
      <c r="KXC11" s="14"/>
      <c r="KXD11" s="14"/>
      <c r="KXE11" s="14"/>
      <c r="KXF11" s="14"/>
      <c r="KXG11" s="14"/>
      <c r="KXH11" s="14"/>
      <c r="KXI11" s="14"/>
      <c r="KXJ11" s="14"/>
      <c r="KXK11" s="14"/>
      <c r="KXL11" s="14"/>
      <c r="KXM11" s="14"/>
      <c r="KXN11" s="14"/>
      <c r="KXO11" s="14"/>
      <c r="KXP11" s="14"/>
      <c r="KXQ11" s="14"/>
      <c r="KXR11" s="14"/>
      <c r="KXS11" s="14"/>
      <c r="KXT11" s="14"/>
      <c r="KXU11" s="14"/>
      <c r="KXV11" s="14"/>
      <c r="KXW11" s="14"/>
      <c r="KXX11" s="14"/>
      <c r="KXY11" s="14"/>
      <c r="KXZ11" s="14"/>
      <c r="KYA11" s="14"/>
      <c r="KYB11" s="14"/>
      <c r="KYC11" s="14"/>
      <c r="KYD11" s="14"/>
      <c r="KYE11" s="14"/>
      <c r="KYF11" s="14"/>
      <c r="KYG11" s="14"/>
      <c r="KYH11" s="14"/>
      <c r="KYI11" s="14"/>
      <c r="KYJ11" s="14"/>
      <c r="KYK11" s="14"/>
      <c r="KYL11" s="14"/>
      <c r="KYM11" s="14"/>
      <c r="KYN11" s="14"/>
      <c r="KYO11" s="14"/>
      <c r="KYP11" s="14"/>
      <c r="KYQ11" s="14"/>
      <c r="KYR11" s="14"/>
      <c r="KYS11" s="14"/>
      <c r="KYT11" s="14"/>
      <c r="KYU11" s="14"/>
      <c r="KYV11" s="14"/>
      <c r="KYW11" s="14"/>
      <c r="KYX11" s="14"/>
      <c r="KYY11" s="14"/>
      <c r="KYZ11" s="14"/>
      <c r="KZA11" s="14"/>
      <c r="KZB11" s="14"/>
      <c r="KZC11" s="14"/>
      <c r="KZD11" s="14"/>
      <c r="KZE11" s="14"/>
      <c r="KZF11" s="14"/>
      <c r="KZG11" s="14"/>
      <c r="KZH11" s="14"/>
      <c r="KZI11" s="14"/>
      <c r="KZJ11" s="14"/>
      <c r="KZK11" s="14"/>
      <c r="KZL11" s="14"/>
      <c r="KZM11" s="14"/>
      <c r="KZN11" s="14"/>
      <c r="KZO11" s="14"/>
      <c r="KZP11" s="14"/>
      <c r="KZQ11" s="14"/>
      <c r="KZR11" s="14"/>
      <c r="KZS11" s="14"/>
      <c r="KZT11" s="14"/>
      <c r="KZU11" s="14"/>
      <c r="KZV11" s="14"/>
      <c r="KZW11" s="14"/>
      <c r="KZX11" s="14"/>
      <c r="KZY11" s="14"/>
      <c r="KZZ11" s="14"/>
      <c r="LAA11" s="14"/>
      <c r="LAB11" s="14"/>
      <c r="LAC11" s="14"/>
      <c r="LAD11" s="14"/>
      <c r="LAE11" s="14"/>
      <c r="LAF11" s="14"/>
      <c r="LAG11" s="14"/>
      <c r="LAH11" s="14"/>
      <c r="LAI11" s="14"/>
      <c r="LAJ11" s="14"/>
      <c r="LAK11" s="14"/>
      <c r="LAL11" s="14"/>
      <c r="LAM11" s="14"/>
      <c r="LAN11" s="14"/>
      <c r="LAO11" s="14"/>
      <c r="LAP11" s="14"/>
      <c r="LAQ11" s="14"/>
      <c r="LAR11" s="14"/>
      <c r="LAS11" s="14"/>
      <c r="LAT11" s="14"/>
      <c r="LAU11" s="14"/>
      <c r="LAV11" s="14"/>
      <c r="LAW11" s="14"/>
      <c r="LAX11" s="14"/>
      <c r="LAY11" s="14"/>
      <c r="LAZ11" s="14"/>
      <c r="LBA11" s="14"/>
      <c r="LBB11" s="14"/>
      <c r="LBC11" s="14"/>
      <c r="LBD11" s="14"/>
      <c r="LBE11" s="14"/>
      <c r="LBF11" s="14"/>
      <c r="LBG11" s="14"/>
      <c r="LBH11" s="14"/>
      <c r="LBI11" s="14"/>
      <c r="LBJ11" s="14"/>
      <c r="LBK11" s="14"/>
      <c r="LBL11" s="14"/>
      <c r="LBM11" s="14"/>
      <c r="LBN11" s="14"/>
      <c r="LBO11" s="14"/>
      <c r="LBP11" s="14"/>
      <c r="LBQ11" s="14"/>
      <c r="LBR11" s="14"/>
      <c r="LBS11" s="14"/>
      <c r="LBT11" s="14"/>
      <c r="LBU11" s="14"/>
      <c r="LBV11" s="14"/>
      <c r="LBW11" s="14"/>
      <c r="LBX11" s="14"/>
      <c r="LBY11" s="14"/>
      <c r="LBZ11" s="14"/>
      <c r="LCA11" s="14"/>
      <c r="LCB11" s="14"/>
      <c r="LCC11" s="14"/>
      <c r="LCD11" s="14"/>
      <c r="LCE11" s="14"/>
      <c r="LCF11" s="14"/>
      <c r="LCG11" s="14"/>
      <c r="LCH11" s="14"/>
      <c r="LCI11" s="14"/>
      <c r="LCJ11" s="14"/>
      <c r="LCK11" s="14"/>
      <c r="LCL11" s="14"/>
      <c r="LCM11" s="14"/>
      <c r="LCN11" s="14"/>
      <c r="LCO11" s="14"/>
      <c r="LCP11" s="14"/>
      <c r="LCQ11" s="14"/>
      <c r="LCR11" s="14"/>
      <c r="LCS11" s="14"/>
      <c r="LCT11" s="14"/>
      <c r="LCU11" s="14"/>
      <c r="LCV11" s="14"/>
      <c r="LCW11" s="14"/>
      <c r="LCX11" s="14"/>
      <c r="LCY11" s="14"/>
      <c r="LCZ11" s="14"/>
      <c r="LDA11" s="14"/>
      <c r="LDB11" s="14"/>
      <c r="LDC11" s="14"/>
      <c r="LDD11" s="14"/>
      <c r="LDE11" s="14"/>
      <c r="LDF11" s="14"/>
      <c r="LDG11" s="14"/>
      <c r="LDH11" s="14"/>
      <c r="LDI11" s="14"/>
      <c r="LDJ11" s="14"/>
      <c r="LDK11" s="14"/>
      <c r="LDL11" s="14"/>
      <c r="LDM11" s="14"/>
      <c r="LDN11" s="14"/>
      <c r="LDO11" s="14"/>
      <c r="LDP11" s="14"/>
      <c r="LDQ11" s="14"/>
      <c r="LDR11" s="14"/>
      <c r="LDS11" s="14"/>
      <c r="LDT11" s="14"/>
      <c r="LDU11" s="14"/>
      <c r="LDV11" s="14"/>
      <c r="LDW11" s="14"/>
      <c r="LDX11" s="14"/>
      <c r="LDY11" s="14"/>
      <c r="LDZ11" s="14"/>
      <c r="LEA11" s="14"/>
      <c r="LEB11" s="14"/>
      <c r="LEC11" s="14"/>
      <c r="LED11" s="14"/>
      <c r="LEE11" s="14"/>
      <c r="LEF11" s="14"/>
      <c r="LEG11" s="14"/>
      <c r="LEH11" s="14"/>
      <c r="LEI11" s="14"/>
      <c r="LEJ11" s="14"/>
      <c r="LEK11" s="14"/>
      <c r="LEL11" s="14"/>
      <c r="LEM11" s="14"/>
      <c r="LEN11" s="14"/>
      <c r="LEO11" s="14"/>
      <c r="LEP11" s="14"/>
      <c r="LEQ11" s="14"/>
      <c r="LER11" s="14"/>
      <c r="LES11" s="14"/>
      <c r="LET11" s="14"/>
      <c r="LEU11" s="14"/>
      <c r="LEV11" s="14"/>
      <c r="LEW11" s="14"/>
      <c r="LEX11" s="14"/>
      <c r="LEY11" s="14"/>
      <c r="LEZ11" s="14"/>
      <c r="LFA11" s="14"/>
      <c r="LFB11" s="14"/>
      <c r="LFC11" s="14"/>
      <c r="LFD11" s="14"/>
      <c r="LFE11" s="14"/>
      <c r="LFF11" s="14"/>
      <c r="LFG11" s="14"/>
      <c r="LFH11" s="14"/>
      <c r="LFI11" s="14"/>
      <c r="LFJ11" s="14"/>
      <c r="LFK11" s="14"/>
      <c r="LFL11" s="14"/>
      <c r="LFM11" s="14"/>
      <c r="LFN11" s="14"/>
      <c r="LFO11" s="14"/>
      <c r="LFP11" s="14"/>
      <c r="LFQ11" s="14"/>
      <c r="LFR11" s="14"/>
      <c r="LFS11" s="14"/>
      <c r="LFT11" s="14"/>
      <c r="LFU11" s="14"/>
      <c r="LFV11" s="14"/>
      <c r="LFW11" s="14"/>
      <c r="LFX11" s="14"/>
      <c r="LFY11" s="14"/>
      <c r="LFZ11" s="14"/>
      <c r="LGA11" s="14"/>
      <c r="LGB11" s="14"/>
      <c r="LGC11" s="14"/>
      <c r="LGD11" s="14"/>
      <c r="LGE11" s="14"/>
      <c r="LGF11" s="14"/>
      <c r="LGG11" s="14"/>
      <c r="LGH11" s="14"/>
      <c r="LGI11" s="14"/>
      <c r="LGJ11" s="14"/>
      <c r="LGK11" s="14"/>
      <c r="LGL11" s="14"/>
      <c r="LGM11" s="14"/>
      <c r="LGN11" s="14"/>
      <c r="LGO11" s="14"/>
      <c r="LGP11" s="14"/>
      <c r="LGQ11" s="14"/>
      <c r="LGR11" s="14"/>
      <c r="LGS11" s="14"/>
      <c r="LGT11" s="14"/>
      <c r="LGU11" s="14"/>
      <c r="LGV11" s="14"/>
      <c r="LGW11" s="14"/>
      <c r="LGX11" s="14"/>
      <c r="LGY11" s="14"/>
      <c r="LGZ11" s="14"/>
      <c r="LHA11" s="14"/>
      <c r="LHB11" s="14"/>
      <c r="LHC11" s="14"/>
      <c r="LHD11" s="14"/>
      <c r="LHE11" s="14"/>
      <c r="LHF11" s="14"/>
      <c r="LHG11" s="14"/>
      <c r="LHH11" s="14"/>
      <c r="LHI11" s="14"/>
      <c r="LHJ11" s="14"/>
      <c r="LHK11" s="14"/>
      <c r="LHL11" s="14"/>
      <c r="LHM11" s="14"/>
      <c r="LHN11" s="14"/>
      <c r="LHO11" s="14"/>
      <c r="LHP11" s="14"/>
      <c r="LHQ11" s="14"/>
      <c r="LHR11" s="14"/>
      <c r="LHS11" s="14"/>
      <c r="LHT11" s="14"/>
      <c r="LHU11" s="14"/>
      <c r="LHV11" s="14"/>
      <c r="LHW11" s="14"/>
      <c r="LHX11" s="14"/>
      <c r="LHY11" s="14"/>
      <c r="LHZ11" s="14"/>
      <c r="LIA11" s="14"/>
      <c r="LIB11" s="14"/>
      <c r="LIC11" s="14"/>
      <c r="LID11" s="14"/>
      <c r="LIE11" s="14"/>
      <c r="LIF11" s="14"/>
      <c r="LIG11" s="14"/>
      <c r="LIH11" s="14"/>
      <c r="LII11" s="14"/>
      <c r="LIJ11" s="14"/>
      <c r="LIK11" s="14"/>
      <c r="LIL11" s="14"/>
      <c r="LIM11" s="14"/>
      <c r="LIN11" s="14"/>
      <c r="LIO11" s="14"/>
      <c r="LIP11" s="14"/>
      <c r="LIQ11" s="14"/>
      <c r="LIR11" s="14"/>
      <c r="LIS11" s="14"/>
      <c r="LIT11" s="14"/>
      <c r="LIU11" s="14"/>
      <c r="LIV11" s="14"/>
      <c r="LIW11" s="14"/>
      <c r="LIX11" s="14"/>
      <c r="LIY11" s="14"/>
      <c r="LIZ11" s="14"/>
      <c r="LJA11" s="14"/>
      <c r="LJB11" s="14"/>
      <c r="LJC11" s="14"/>
      <c r="LJD11" s="14"/>
      <c r="LJE11" s="14"/>
      <c r="LJF11" s="14"/>
      <c r="LJG11" s="14"/>
      <c r="LJH11" s="14"/>
      <c r="LJI11" s="14"/>
      <c r="LJJ11" s="14"/>
      <c r="LJK11" s="14"/>
      <c r="LJL11" s="14"/>
      <c r="LJM11" s="14"/>
      <c r="LJN11" s="14"/>
      <c r="LJO11" s="14"/>
      <c r="LJP11" s="14"/>
      <c r="LJQ11" s="14"/>
      <c r="LJR11" s="14"/>
      <c r="LJS11" s="14"/>
      <c r="LJT11" s="14"/>
      <c r="LJU11" s="14"/>
      <c r="LJV11" s="14"/>
      <c r="LJW11" s="14"/>
      <c r="LJX11" s="14"/>
      <c r="LJY11" s="14"/>
      <c r="LJZ11" s="14"/>
      <c r="LKA11" s="14"/>
      <c r="LKB11" s="14"/>
      <c r="LKC11" s="14"/>
      <c r="LKD11" s="14"/>
      <c r="LKE11" s="14"/>
      <c r="LKF11" s="14"/>
      <c r="LKG11" s="14"/>
      <c r="LKH11" s="14"/>
      <c r="LKI11" s="14"/>
      <c r="LKJ11" s="14"/>
      <c r="LKK11" s="14"/>
      <c r="LKL11" s="14"/>
      <c r="LKM11" s="14"/>
      <c r="LKN11" s="14"/>
      <c r="LKO11" s="14"/>
      <c r="LKP11" s="14"/>
      <c r="LKQ11" s="14"/>
      <c r="LKR11" s="14"/>
      <c r="LKS11" s="14"/>
      <c r="LKT11" s="14"/>
      <c r="LKU11" s="14"/>
      <c r="LKV11" s="14"/>
      <c r="LKW11" s="14"/>
      <c r="LKX11" s="14"/>
      <c r="LKY11" s="14"/>
      <c r="LKZ11" s="14"/>
      <c r="LLA11" s="14"/>
      <c r="LLB11" s="14"/>
      <c r="LLC11" s="14"/>
      <c r="LLD11" s="14"/>
      <c r="LLE11" s="14"/>
      <c r="LLF11" s="14"/>
      <c r="LLG11" s="14"/>
      <c r="LLH11" s="14"/>
      <c r="LLI11" s="14"/>
      <c r="LLJ11" s="14"/>
      <c r="LLK11" s="14"/>
      <c r="LLL11" s="14"/>
      <c r="LLM11" s="14"/>
      <c r="LLN11" s="14"/>
      <c r="LLO11" s="14"/>
      <c r="LLP11" s="14"/>
      <c r="LLQ11" s="14"/>
      <c r="LLR11" s="14"/>
      <c r="LLS11" s="14"/>
      <c r="LLT11" s="14"/>
      <c r="LLU11" s="14"/>
      <c r="LLV11" s="14"/>
      <c r="LLW11" s="14"/>
      <c r="LLX11" s="14"/>
      <c r="LLY11" s="14"/>
      <c r="LLZ11" s="14"/>
      <c r="LMA11" s="14"/>
      <c r="LMB11" s="14"/>
      <c r="LMC11" s="14"/>
      <c r="LMD11" s="14"/>
      <c r="LME11" s="14"/>
      <c r="LMF11" s="14"/>
      <c r="LMG11" s="14"/>
      <c r="LMH11" s="14"/>
      <c r="LMI11" s="14"/>
      <c r="LMJ11" s="14"/>
      <c r="LMK11" s="14"/>
      <c r="LML11" s="14"/>
      <c r="LMM11" s="14"/>
      <c r="LMN11" s="14"/>
      <c r="LMO11" s="14"/>
      <c r="LMP11" s="14"/>
      <c r="LMQ11" s="14"/>
      <c r="LMR11" s="14"/>
      <c r="LMS11" s="14"/>
      <c r="LMT11" s="14"/>
      <c r="LMU11" s="14"/>
      <c r="LMV11" s="14"/>
      <c r="LMW11" s="14"/>
      <c r="LMX11" s="14"/>
      <c r="LMY11" s="14"/>
      <c r="LMZ11" s="14"/>
      <c r="LNA11" s="14"/>
      <c r="LNB11" s="14"/>
      <c r="LNC11" s="14"/>
      <c r="LND11" s="14"/>
      <c r="LNE11" s="14"/>
      <c r="LNF11" s="14"/>
      <c r="LNG11" s="14"/>
      <c r="LNH11" s="14"/>
      <c r="LNI11" s="14"/>
      <c r="LNJ11" s="14"/>
      <c r="LNK11" s="14"/>
      <c r="LNL11" s="14"/>
      <c r="LNM11" s="14"/>
      <c r="LNN11" s="14"/>
      <c r="LNO11" s="14"/>
      <c r="LNP11" s="14"/>
      <c r="LNQ11" s="14"/>
      <c r="LNR11" s="14"/>
      <c r="LNS11" s="14"/>
      <c r="LNT11" s="14"/>
      <c r="LNU11" s="14"/>
      <c r="LNV11" s="14"/>
      <c r="LNW11" s="14"/>
      <c r="LNX11" s="14"/>
      <c r="LNY11" s="14"/>
      <c r="LNZ11" s="14"/>
      <c r="LOA11" s="14"/>
      <c r="LOB11" s="14"/>
      <c r="LOC11" s="14"/>
      <c r="LOD11" s="14"/>
      <c r="LOE11" s="14"/>
      <c r="LOF11" s="14"/>
      <c r="LOG11" s="14"/>
      <c r="LOH11" s="14"/>
      <c r="LOI11" s="14"/>
      <c r="LOJ11" s="14"/>
      <c r="LOK11" s="14"/>
      <c r="LOL11" s="14"/>
      <c r="LOM11" s="14"/>
      <c r="LON11" s="14"/>
      <c r="LOO11" s="14"/>
      <c r="LOP11" s="14"/>
      <c r="LOQ11" s="14"/>
      <c r="LOR11" s="14"/>
      <c r="LOS11" s="14"/>
      <c r="LOT11" s="14"/>
      <c r="LOU11" s="14"/>
      <c r="LOV11" s="14"/>
      <c r="LOW11" s="14"/>
      <c r="LOX11" s="14"/>
      <c r="LOY11" s="14"/>
      <c r="LOZ11" s="14"/>
      <c r="LPA11" s="14"/>
      <c r="LPB11" s="14"/>
      <c r="LPC11" s="14"/>
      <c r="LPD11" s="14"/>
      <c r="LPE11" s="14"/>
      <c r="LPF11" s="14"/>
      <c r="LPG11" s="14"/>
      <c r="LPH11" s="14"/>
      <c r="LPI11" s="14"/>
      <c r="LPJ11" s="14"/>
      <c r="LPK11" s="14"/>
      <c r="LPL11" s="14"/>
      <c r="LPM11" s="14"/>
      <c r="LPN11" s="14"/>
      <c r="LPO11" s="14"/>
      <c r="LPP11" s="14"/>
      <c r="LPQ11" s="14"/>
      <c r="LPR11" s="14"/>
      <c r="LPS11" s="14"/>
      <c r="LPT11" s="14"/>
      <c r="LPU11" s="14"/>
      <c r="LPV11" s="14"/>
      <c r="LPW11" s="14"/>
      <c r="LPX11" s="14"/>
      <c r="LPY11" s="14"/>
      <c r="LPZ11" s="14"/>
      <c r="LQA11" s="14"/>
      <c r="LQB11" s="14"/>
      <c r="LQC11" s="14"/>
      <c r="LQD11" s="14"/>
      <c r="LQE11" s="14"/>
      <c r="LQF11" s="14"/>
      <c r="LQG11" s="14"/>
      <c r="LQH11" s="14"/>
      <c r="LQI11" s="14"/>
      <c r="LQJ11" s="14"/>
      <c r="LQK11" s="14"/>
      <c r="LQL11" s="14"/>
      <c r="LQM11" s="14"/>
      <c r="LQN11" s="14"/>
      <c r="LQO11" s="14"/>
      <c r="LQP11" s="14"/>
      <c r="LQQ11" s="14"/>
      <c r="LQR11" s="14"/>
      <c r="LQS11" s="14"/>
      <c r="LQT11" s="14"/>
      <c r="LQU11" s="14"/>
      <c r="LQV11" s="14"/>
      <c r="LQW11" s="14"/>
      <c r="LQX11" s="14"/>
      <c r="LQY11" s="14"/>
      <c r="LQZ11" s="14"/>
      <c r="LRA11" s="14"/>
      <c r="LRB11" s="14"/>
      <c r="LRC11" s="14"/>
      <c r="LRD11" s="14"/>
      <c r="LRE11" s="14"/>
      <c r="LRF11" s="14"/>
      <c r="LRG11" s="14"/>
      <c r="LRH11" s="14"/>
      <c r="LRI11" s="14"/>
      <c r="LRJ11" s="14"/>
      <c r="LRK11" s="14"/>
      <c r="LRL11" s="14"/>
      <c r="LRM11" s="14"/>
      <c r="LRN11" s="14"/>
      <c r="LRO11" s="14"/>
      <c r="LRP11" s="14"/>
      <c r="LRQ11" s="14"/>
      <c r="LRR11" s="14"/>
      <c r="LRS11" s="14"/>
      <c r="LRT11" s="14"/>
      <c r="LRU11" s="14"/>
      <c r="LRV11" s="14"/>
      <c r="LRW11" s="14"/>
      <c r="LRX11" s="14"/>
      <c r="LRY11" s="14"/>
      <c r="LRZ11" s="14"/>
      <c r="LSA11" s="14"/>
      <c r="LSB11" s="14"/>
      <c r="LSC11" s="14"/>
      <c r="LSD11" s="14"/>
      <c r="LSE11" s="14"/>
      <c r="LSF11" s="14"/>
      <c r="LSG11" s="14"/>
      <c r="LSH11" s="14"/>
      <c r="LSI11" s="14"/>
      <c r="LSJ11" s="14"/>
      <c r="LSK11" s="14"/>
      <c r="LSL11" s="14"/>
      <c r="LSM11" s="14"/>
      <c r="LSN11" s="14"/>
      <c r="LSO11" s="14"/>
      <c r="LSP11" s="14"/>
      <c r="LSQ11" s="14"/>
      <c r="LSR11" s="14"/>
      <c r="LSS11" s="14"/>
      <c r="LST11" s="14"/>
      <c r="LSU11" s="14"/>
      <c r="LSV11" s="14"/>
      <c r="LSW11" s="14"/>
      <c r="LSX11" s="14"/>
      <c r="LSY11" s="14"/>
      <c r="LSZ11" s="14"/>
      <c r="LTA11" s="14"/>
      <c r="LTB11" s="14"/>
      <c r="LTC11" s="14"/>
      <c r="LTD11" s="14"/>
      <c r="LTE11" s="14"/>
      <c r="LTF11" s="14"/>
      <c r="LTG11" s="14"/>
      <c r="LTH11" s="14"/>
      <c r="LTI11" s="14"/>
      <c r="LTJ11" s="14"/>
      <c r="LTK11" s="14"/>
      <c r="LTL11" s="14"/>
      <c r="LTM11" s="14"/>
      <c r="LTN11" s="14"/>
      <c r="LTO11" s="14"/>
      <c r="LTP11" s="14"/>
      <c r="LTQ11" s="14"/>
      <c r="LTR11" s="14"/>
      <c r="LTS11" s="14"/>
      <c r="LTT11" s="14"/>
      <c r="LTU11" s="14"/>
      <c r="LTV11" s="14"/>
      <c r="LTW11" s="14"/>
      <c r="LTX11" s="14"/>
      <c r="LTY11" s="14"/>
      <c r="LTZ11" s="14"/>
      <c r="LUA11" s="14"/>
      <c r="LUB11" s="14"/>
      <c r="LUC11" s="14"/>
      <c r="LUD11" s="14"/>
      <c r="LUE11" s="14"/>
      <c r="LUF11" s="14"/>
      <c r="LUG11" s="14"/>
      <c r="LUH11" s="14"/>
      <c r="LUI11" s="14"/>
      <c r="LUJ11" s="14"/>
      <c r="LUK11" s="14"/>
      <c r="LUL11" s="14"/>
      <c r="LUM11" s="14"/>
      <c r="LUN11" s="14"/>
      <c r="LUO11" s="14"/>
      <c r="LUP11" s="14"/>
      <c r="LUQ11" s="14"/>
      <c r="LUR11" s="14"/>
      <c r="LUS11" s="14"/>
      <c r="LUT11" s="14"/>
      <c r="LUU11" s="14"/>
      <c r="LUV11" s="14"/>
      <c r="LUW11" s="14"/>
      <c r="LUX11" s="14"/>
      <c r="LUY11" s="14"/>
      <c r="LUZ11" s="14"/>
      <c r="LVA11" s="14"/>
      <c r="LVB11" s="14"/>
      <c r="LVC11" s="14"/>
      <c r="LVD11" s="14"/>
      <c r="LVE11" s="14"/>
      <c r="LVF11" s="14"/>
      <c r="LVG11" s="14"/>
      <c r="LVH11" s="14"/>
      <c r="LVI11" s="14"/>
      <c r="LVJ11" s="14"/>
      <c r="LVK11" s="14"/>
      <c r="LVL11" s="14"/>
      <c r="LVM11" s="14"/>
      <c r="LVN11" s="14"/>
      <c r="LVO11" s="14"/>
      <c r="LVP11" s="14"/>
      <c r="LVQ11" s="14"/>
      <c r="LVR11" s="14"/>
      <c r="LVS11" s="14"/>
      <c r="LVT11" s="14"/>
      <c r="LVU11" s="14"/>
      <c r="LVV11" s="14"/>
      <c r="LVW11" s="14"/>
      <c r="LVX11" s="14"/>
      <c r="LVY11" s="14"/>
      <c r="LVZ11" s="14"/>
      <c r="LWA11" s="14"/>
      <c r="LWB11" s="14"/>
      <c r="LWC11" s="14"/>
      <c r="LWD11" s="14"/>
      <c r="LWE11" s="14"/>
      <c r="LWF11" s="14"/>
      <c r="LWG11" s="14"/>
      <c r="LWH11" s="14"/>
      <c r="LWI11" s="14"/>
      <c r="LWJ11" s="14"/>
      <c r="LWK11" s="14"/>
      <c r="LWL11" s="14"/>
      <c r="LWM11" s="14"/>
      <c r="LWN11" s="14"/>
      <c r="LWO11" s="14"/>
      <c r="LWP11" s="14"/>
      <c r="LWQ11" s="14"/>
      <c r="LWR11" s="14"/>
      <c r="LWS11" s="14"/>
      <c r="LWT11" s="14"/>
      <c r="LWU11" s="14"/>
      <c r="LWV11" s="14"/>
      <c r="LWW11" s="14"/>
      <c r="LWX11" s="14"/>
      <c r="LWY11" s="14"/>
      <c r="LWZ11" s="14"/>
      <c r="LXA11" s="14"/>
      <c r="LXB11" s="14"/>
      <c r="LXC11" s="14"/>
      <c r="LXD11" s="14"/>
      <c r="LXE11" s="14"/>
      <c r="LXF11" s="14"/>
      <c r="LXG11" s="14"/>
      <c r="LXH11" s="14"/>
      <c r="LXI11" s="14"/>
      <c r="LXJ11" s="14"/>
      <c r="LXK11" s="14"/>
      <c r="LXL11" s="14"/>
      <c r="LXM11" s="14"/>
      <c r="LXN11" s="14"/>
      <c r="LXO11" s="14"/>
      <c r="LXP11" s="14"/>
      <c r="LXQ11" s="14"/>
      <c r="LXR11" s="14"/>
      <c r="LXS11" s="14"/>
      <c r="LXT11" s="14"/>
      <c r="LXU11" s="14"/>
      <c r="LXV11" s="14"/>
      <c r="LXW11" s="14"/>
      <c r="LXX11" s="14"/>
      <c r="LXY11" s="14"/>
      <c r="LXZ11" s="14"/>
      <c r="LYA11" s="14"/>
      <c r="LYB11" s="14"/>
      <c r="LYC11" s="14"/>
      <c r="LYD11" s="14"/>
      <c r="LYE11" s="14"/>
      <c r="LYF11" s="14"/>
      <c r="LYG11" s="14"/>
      <c r="LYH11" s="14"/>
      <c r="LYI11" s="14"/>
      <c r="LYJ11" s="14"/>
      <c r="LYK11" s="14"/>
      <c r="LYL11" s="14"/>
      <c r="LYM11" s="14"/>
      <c r="LYN11" s="14"/>
      <c r="LYO11" s="14"/>
      <c r="LYP11" s="14"/>
      <c r="LYQ11" s="14"/>
      <c r="LYR11" s="14"/>
      <c r="LYS11" s="14"/>
      <c r="LYT11" s="14"/>
      <c r="LYU11" s="14"/>
      <c r="LYV11" s="14"/>
      <c r="LYW11" s="14"/>
      <c r="LYX11" s="14"/>
      <c r="LYY11" s="14"/>
      <c r="LYZ11" s="14"/>
      <c r="LZA11" s="14"/>
      <c r="LZB11" s="14"/>
      <c r="LZC11" s="14"/>
      <c r="LZD11" s="14"/>
      <c r="LZE11" s="14"/>
      <c r="LZF11" s="14"/>
      <c r="LZG11" s="14"/>
      <c r="LZH11" s="14"/>
      <c r="LZI11" s="14"/>
      <c r="LZJ11" s="14"/>
      <c r="LZK11" s="14"/>
      <c r="LZL11" s="14"/>
      <c r="LZM11" s="14"/>
      <c r="LZN11" s="14"/>
      <c r="LZO11" s="14"/>
      <c r="LZP11" s="14"/>
      <c r="LZQ11" s="14"/>
      <c r="LZR11" s="14"/>
      <c r="LZS11" s="14"/>
      <c r="LZT11" s="14"/>
      <c r="LZU11" s="14"/>
      <c r="LZV11" s="14"/>
      <c r="LZW11" s="14"/>
      <c r="LZX11" s="14"/>
      <c r="LZY11" s="14"/>
      <c r="LZZ11" s="14"/>
      <c r="MAA11" s="14"/>
      <c r="MAB11" s="14"/>
      <c r="MAC11" s="14"/>
      <c r="MAD11" s="14"/>
      <c r="MAE11" s="14"/>
      <c r="MAF11" s="14"/>
      <c r="MAG11" s="14"/>
      <c r="MAH11" s="14"/>
      <c r="MAI11" s="14"/>
      <c r="MAJ11" s="14"/>
      <c r="MAK11" s="14"/>
      <c r="MAL11" s="14"/>
      <c r="MAM11" s="14"/>
      <c r="MAN11" s="14"/>
      <c r="MAO11" s="14"/>
      <c r="MAP11" s="14"/>
      <c r="MAQ11" s="14"/>
      <c r="MAR11" s="14"/>
      <c r="MAS11" s="14"/>
      <c r="MAT11" s="14"/>
      <c r="MAU11" s="14"/>
      <c r="MAV11" s="14"/>
      <c r="MAW11" s="14"/>
      <c r="MAX11" s="14"/>
      <c r="MAY11" s="14"/>
      <c r="MAZ11" s="14"/>
      <c r="MBA11" s="14"/>
      <c r="MBB11" s="14"/>
      <c r="MBC11" s="14"/>
      <c r="MBD11" s="14"/>
      <c r="MBE11" s="14"/>
      <c r="MBF11" s="14"/>
      <c r="MBG11" s="14"/>
      <c r="MBH11" s="14"/>
      <c r="MBI11" s="14"/>
      <c r="MBJ11" s="14"/>
      <c r="MBK11" s="14"/>
      <c r="MBL11" s="14"/>
      <c r="MBM11" s="14"/>
      <c r="MBN11" s="14"/>
      <c r="MBO11" s="14"/>
      <c r="MBP11" s="14"/>
      <c r="MBQ11" s="14"/>
      <c r="MBR11" s="14"/>
      <c r="MBS11" s="14"/>
      <c r="MBT11" s="14"/>
      <c r="MBU11" s="14"/>
      <c r="MBV11" s="14"/>
      <c r="MBW11" s="14"/>
      <c r="MBX11" s="14"/>
      <c r="MBY11" s="14"/>
      <c r="MBZ11" s="14"/>
      <c r="MCA11" s="14"/>
      <c r="MCB11" s="14"/>
      <c r="MCC11" s="14"/>
      <c r="MCD11" s="14"/>
      <c r="MCE11" s="14"/>
      <c r="MCF11" s="14"/>
      <c r="MCG11" s="14"/>
      <c r="MCH11" s="14"/>
      <c r="MCI11" s="14"/>
      <c r="MCJ11" s="14"/>
      <c r="MCK11" s="14"/>
      <c r="MCL11" s="14"/>
      <c r="MCM11" s="14"/>
      <c r="MCN11" s="14"/>
      <c r="MCO11" s="14"/>
      <c r="MCP11" s="14"/>
      <c r="MCQ11" s="14"/>
      <c r="MCR11" s="14"/>
      <c r="MCS11" s="14"/>
      <c r="MCT11" s="14"/>
      <c r="MCU11" s="14"/>
      <c r="MCV11" s="14"/>
      <c r="MCW11" s="14"/>
      <c r="MCX11" s="14"/>
      <c r="MCY11" s="14"/>
      <c r="MCZ11" s="14"/>
      <c r="MDA11" s="14"/>
      <c r="MDB11" s="14"/>
      <c r="MDC11" s="14"/>
      <c r="MDD11" s="14"/>
      <c r="MDE11" s="14"/>
      <c r="MDF11" s="14"/>
      <c r="MDG11" s="14"/>
      <c r="MDH11" s="14"/>
      <c r="MDI11" s="14"/>
      <c r="MDJ11" s="14"/>
      <c r="MDK11" s="14"/>
      <c r="MDL11" s="14"/>
      <c r="MDM11" s="14"/>
      <c r="MDN11" s="14"/>
      <c r="MDO11" s="14"/>
      <c r="MDP11" s="14"/>
      <c r="MDQ11" s="14"/>
      <c r="MDR11" s="14"/>
      <c r="MDS11" s="14"/>
      <c r="MDT11" s="14"/>
      <c r="MDU11" s="14"/>
      <c r="MDV11" s="14"/>
      <c r="MDW11" s="14"/>
      <c r="MDX11" s="14"/>
      <c r="MDY11" s="14"/>
      <c r="MDZ11" s="14"/>
      <c r="MEA11" s="14"/>
      <c r="MEB11" s="14"/>
      <c r="MEC11" s="14"/>
      <c r="MED11" s="14"/>
      <c r="MEE11" s="14"/>
      <c r="MEF11" s="14"/>
      <c r="MEG11" s="14"/>
      <c r="MEH11" s="14"/>
      <c r="MEI11" s="14"/>
      <c r="MEJ11" s="14"/>
      <c r="MEK11" s="14"/>
      <c r="MEL11" s="14"/>
      <c r="MEM11" s="14"/>
      <c r="MEN11" s="14"/>
      <c r="MEO11" s="14"/>
      <c r="MEP11" s="14"/>
      <c r="MEQ11" s="14"/>
      <c r="MER11" s="14"/>
      <c r="MES11" s="14"/>
      <c r="MET11" s="14"/>
      <c r="MEU11" s="14"/>
      <c r="MEV11" s="14"/>
      <c r="MEW11" s="14"/>
      <c r="MEX11" s="14"/>
      <c r="MEY11" s="14"/>
      <c r="MEZ11" s="14"/>
      <c r="MFA11" s="14"/>
      <c r="MFB11" s="14"/>
      <c r="MFC11" s="14"/>
      <c r="MFD11" s="14"/>
      <c r="MFE11" s="14"/>
      <c r="MFF11" s="14"/>
      <c r="MFG11" s="14"/>
      <c r="MFH11" s="14"/>
      <c r="MFI11" s="14"/>
      <c r="MFJ11" s="14"/>
      <c r="MFK11" s="14"/>
      <c r="MFL11" s="14"/>
      <c r="MFM11" s="14"/>
      <c r="MFN11" s="14"/>
      <c r="MFO11" s="14"/>
      <c r="MFP11" s="14"/>
      <c r="MFQ11" s="14"/>
      <c r="MFR11" s="14"/>
      <c r="MFS11" s="14"/>
      <c r="MFT11" s="14"/>
      <c r="MFU11" s="14"/>
      <c r="MFV11" s="14"/>
      <c r="MFW11" s="14"/>
      <c r="MFX11" s="14"/>
      <c r="MFY11" s="14"/>
      <c r="MFZ11" s="14"/>
      <c r="MGA11" s="14"/>
      <c r="MGB11" s="14"/>
      <c r="MGC11" s="14"/>
      <c r="MGD11" s="14"/>
      <c r="MGE11" s="14"/>
      <c r="MGF11" s="14"/>
      <c r="MGG11" s="14"/>
      <c r="MGH11" s="14"/>
      <c r="MGI11" s="14"/>
      <c r="MGJ11" s="14"/>
      <c r="MGK11" s="14"/>
      <c r="MGL11" s="14"/>
      <c r="MGM11" s="14"/>
      <c r="MGN11" s="14"/>
      <c r="MGO11" s="14"/>
      <c r="MGP11" s="14"/>
      <c r="MGQ11" s="14"/>
      <c r="MGR11" s="14"/>
      <c r="MGS11" s="14"/>
      <c r="MGT11" s="14"/>
      <c r="MGU11" s="14"/>
      <c r="MGV11" s="14"/>
      <c r="MGW11" s="14"/>
      <c r="MGX11" s="14"/>
      <c r="MGY11" s="14"/>
      <c r="MGZ11" s="14"/>
      <c r="MHA11" s="14"/>
      <c r="MHB11" s="14"/>
      <c r="MHC11" s="14"/>
      <c r="MHD11" s="14"/>
      <c r="MHE11" s="14"/>
      <c r="MHF11" s="14"/>
      <c r="MHG11" s="14"/>
      <c r="MHH11" s="14"/>
      <c r="MHI11" s="14"/>
      <c r="MHJ11" s="14"/>
      <c r="MHK11" s="14"/>
      <c r="MHL11" s="14"/>
      <c r="MHM11" s="14"/>
      <c r="MHN11" s="14"/>
      <c r="MHO11" s="14"/>
      <c r="MHP11" s="14"/>
      <c r="MHQ11" s="14"/>
      <c r="MHR11" s="14"/>
      <c r="MHS11" s="14"/>
      <c r="MHT11" s="14"/>
      <c r="MHU11" s="14"/>
      <c r="MHV11" s="14"/>
      <c r="MHW11" s="14"/>
      <c r="MHX11" s="14"/>
      <c r="MHY11" s="14"/>
      <c r="MHZ11" s="14"/>
      <c r="MIA11" s="14"/>
      <c r="MIB11" s="14"/>
      <c r="MIC11" s="14"/>
      <c r="MID11" s="14"/>
      <c r="MIE11" s="14"/>
      <c r="MIF11" s="14"/>
      <c r="MIG11" s="14"/>
      <c r="MIH11" s="14"/>
      <c r="MII11" s="14"/>
      <c r="MIJ11" s="14"/>
      <c r="MIK11" s="14"/>
      <c r="MIL11" s="14"/>
      <c r="MIM11" s="14"/>
      <c r="MIN11" s="14"/>
      <c r="MIO11" s="14"/>
      <c r="MIP11" s="14"/>
      <c r="MIQ11" s="14"/>
      <c r="MIR11" s="14"/>
      <c r="MIS11" s="14"/>
      <c r="MIT11" s="14"/>
      <c r="MIU11" s="14"/>
      <c r="MIV11" s="14"/>
      <c r="MIW11" s="14"/>
      <c r="MIX11" s="14"/>
      <c r="MIY11" s="14"/>
      <c r="MIZ11" s="14"/>
      <c r="MJA11" s="14"/>
      <c r="MJB11" s="14"/>
      <c r="MJC11" s="14"/>
      <c r="MJD11" s="14"/>
      <c r="MJE11" s="14"/>
      <c r="MJF11" s="14"/>
      <c r="MJG11" s="14"/>
      <c r="MJH11" s="14"/>
      <c r="MJI11" s="14"/>
      <c r="MJJ11" s="14"/>
      <c r="MJK11" s="14"/>
      <c r="MJL11" s="14"/>
      <c r="MJM11" s="14"/>
      <c r="MJN11" s="14"/>
      <c r="MJO11" s="14"/>
      <c r="MJP11" s="14"/>
      <c r="MJQ11" s="14"/>
      <c r="MJR11" s="14"/>
      <c r="MJS11" s="14"/>
      <c r="MJT11" s="14"/>
      <c r="MJU11" s="14"/>
      <c r="MJV11" s="14"/>
      <c r="MJW11" s="14"/>
      <c r="MJX11" s="14"/>
      <c r="MJY11" s="14"/>
      <c r="MJZ11" s="14"/>
      <c r="MKA11" s="14"/>
      <c r="MKB11" s="14"/>
      <c r="MKC11" s="14"/>
      <c r="MKD11" s="14"/>
      <c r="MKE11" s="14"/>
      <c r="MKF11" s="14"/>
      <c r="MKG11" s="14"/>
      <c r="MKH11" s="14"/>
      <c r="MKI11" s="14"/>
      <c r="MKJ11" s="14"/>
      <c r="MKK11" s="14"/>
      <c r="MKL11" s="14"/>
      <c r="MKM11" s="14"/>
      <c r="MKN11" s="14"/>
      <c r="MKO11" s="14"/>
      <c r="MKP11" s="14"/>
      <c r="MKQ11" s="14"/>
      <c r="MKR11" s="14"/>
      <c r="MKS11" s="14"/>
      <c r="MKT11" s="14"/>
      <c r="MKU11" s="14"/>
      <c r="MKV11" s="14"/>
      <c r="MKW11" s="14"/>
      <c r="MKX11" s="14"/>
      <c r="MKY11" s="14"/>
      <c r="MKZ11" s="14"/>
      <c r="MLA11" s="14"/>
      <c r="MLB11" s="14"/>
      <c r="MLC11" s="14"/>
      <c r="MLD11" s="14"/>
      <c r="MLE11" s="14"/>
      <c r="MLF11" s="14"/>
      <c r="MLG11" s="14"/>
      <c r="MLH11" s="14"/>
      <c r="MLI11" s="14"/>
      <c r="MLJ11" s="14"/>
      <c r="MLK11" s="14"/>
      <c r="MLL11" s="14"/>
      <c r="MLM11" s="14"/>
      <c r="MLN11" s="14"/>
      <c r="MLO11" s="14"/>
      <c r="MLP11" s="14"/>
      <c r="MLQ11" s="14"/>
      <c r="MLR11" s="14"/>
      <c r="MLS11" s="14"/>
      <c r="MLT11" s="14"/>
      <c r="MLU11" s="14"/>
      <c r="MLV11" s="14"/>
      <c r="MLW11" s="14"/>
      <c r="MLX11" s="14"/>
      <c r="MLY11" s="14"/>
      <c r="MLZ11" s="14"/>
      <c r="MMA11" s="14"/>
      <c r="MMB11" s="14"/>
      <c r="MMC11" s="14"/>
      <c r="MMD11" s="14"/>
      <c r="MME11" s="14"/>
      <c r="MMF11" s="14"/>
      <c r="MMG11" s="14"/>
      <c r="MMH11" s="14"/>
      <c r="MMI11" s="14"/>
      <c r="MMJ11" s="14"/>
      <c r="MMK11" s="14"/>
      <c r="MML11" s="14"/>
      <c r="MMM11" s="14"/>
      <c r="MMN11" s="14"/>
      <c r="MMO11" s="14"/>
      <c r="MMP11" s="14"/>
      <c r="MMQ11" s="14"/>
      <c r="MMR11" s="14"/>
      <c r="MMS11" s="14"/>
      <c r="MMT11" s="14"/>
      <c r="MMU11" s="14"/>
      <c r="MMV11" s="14"/>
      <c r="MMW11" s="14"/>
      <c r="MMX11" s="14"/>
      <c r="MMY11" s="14"/>
      <c r="MMZ11" s="14"/>
      <c r="MNA11" s="14"/>
      <c r="MNB11" s="14"/>
      <c r="MNC11" s="14"/>
      <c r="MND11" s="14"/>
      <c r="MNE11" s="14"/>
      <c r="MNF11" s="14"/>
      <c r="MNG11" s="14"/>
      <c r="MNH11" s="14"/>
      <c r="MNI11" s="14"/>
      <c r="MNJ11" s="14"/>
      <c r="MNK11" s="14"/>
      <c r="MNL11" s="14"/>
      <c r="MNM11" s="14"/>
      <c r="MNN11" s="14"/>
      <c r="MNO11" s="14"/>
      <c r="MNP11" s="14"/>
      <c r="MNQ11" s="14"/>
      <c r="MNR11" s="14"/>
      <c r="MNS11" s="14"/>
      <c r="MNT11" s="14"/>
      <c r="MNU11" s="14"/>
      <c r="MNV11" s="14"/>
      <c r="MNW11" s="14"/>
      <c r="MNX11" s="14"/>
      <c r="MNY11" s="14"/>
      <c r="MNZ11" s="14"/>
      <c r="MOA11" s="14"/>
      <c r="MOB11" s="14"/>
      <c r="MOC11" s="14"/>
      <c r="MOD11" s="14"/>
      <c r="MOE11" s="14"/>
      <c r="MOF11" s="14"/>
      <c r="MOG11" s="14"/>
      <c r="MOH11" s="14"/>
      <c r="MOI11" s="14"/>
      <c r="MOJ11" s="14"/>
      <c r="MOK11" s="14"/>
      <c r="MOL11" s="14"/>
      <c r="MOM11" s="14"/>
      <c r="MON11" s="14"/>
      <c r="MOO11" s="14"/>
      <c r="MOP11" s="14"/>
      <c r="MOQ11" s="14"/>
      <c r="MOR11" s="14"/>
      <c r="MOS11" s="14"/>
      <c r="MOT11" s="14"/>
      <c r="MOU11" s="14"/>
      <c r="MOV11" s="14"/>
      <c r="MOW11" s="14"/>
      <c r="MOX11" s="14"/>
      <c r="MOY11" s="14"/>
      <c r="MOZ11" s="14"/>
      <c r="MPA11" s="14"/>
      <c r="MPB11" s="14"/>
      <c r="MPC11" s="14"/>
      <c r="MPD11" s="14"/>
      <c r="MPE11" s="14"/>
      <c r="MPF11" s="14"/>
      <c r="MPG11" s="14"/>
      <c r="MPH11" s="14"/>
      <c r="MPI11" s="14"/>
      <c r="MPJ11" s="14"/>
      <c r="MPK11" s="14"/>
      <c r="MPL11" s="14"/>
      <c r="MPM11" s="14"/>
      <c r="MPN11" s="14"/>
      <c r="MPO11" s="14"/>
      <c r="MPP11" s="14"/>
      <c r="MPQ11" s="14"/>
      <c r="MPR11" s="14"/>
      <c r="MPS11" s="14"/>
      <c r="MPT11" s="14"/>
      <c r="MPU11" s="14"/>
      <c r="MPV11" s="14"/>
      <c r="MPW11" s="14"/>
      <c r="MPX11" s="14"/>
      <c r="MPY11" s="14"/>
      <c r="MPZ11" s="14"/>
      <c r="MQA11" s="14"/>
      <c r="MQB11" s="14"/>
      <c r="MQC11" s="14"/>
      <c r="MQD11" s="14"/>
      <c r="MQE11" s="14"/>
      <c r="MQF11" s="14"/>
      <c r="MQG11" s="14"/>
      <c r="MQH11" s="14"/>
      <c r="MQI11" s="14"/>
      <c r="MQJ11" s="14"/>
      <c r="MQK11" s="14"/>
      <c r="MQL11" s="14"/>
      <c r="MQM11" s="14"/>
      <c r="MQN11" s="14"/>
      <c r="MQO11" s="14"/>
      <c r="MQP11" s="14"/>
      <c r="MQQ11" s="14"/>
      <c r="MQR11" s="14"/>
      <c r="MQS11" s="14"/>
      <c r="MQT11" s="14"/>
      <c r="MQU11" s="14"/>
      <c r="MQV11" s="14"/>
      <c r="MQW11" s="14"/>
      <c r="MQX11" s="14"/>
      <c r="MQY11" s="14"/>
      <c r="MQZ11" s="14"/>
      <c r="MRA11" s="14"/>
      <c r="MRB11" s="14"/>
      <c r="MRC11" s="14"/>
      <c r="MRD11" s="14"/>
      <c r="MRE11" s="14"/>
      <c r="MRF11" s="14"/>
      <c r="MRG11" s="14"/>
      <c r="MRH11" s="14"/>
      <c r="MRI11" s="14"/>
      <c r="MRJ11" s="14"/>
      <c r="MRK11" s="14"/>
      <c r="MRL11" s="14"/>
      <c r="MRM11" s="14"/>
      <c r="MRN11" s="14"/>
      <c r="MRO11" s="14"/>
      <c r="MRP11" s="14"/>
      <c r="MRQ11" s="14"/>
      <c r="MRR11" s="14"/>
      <c r="MRS11" s="14"/>
      <c r="MRT11" s="14"/>
      <c r="MRU11" s="14"/>
      <c r="MRV11" s="14"/>
      <c r="MRW11" s="14"/>
      <c r="MRX11" s="14"/>
      <c r="MRY11" s="14"/>
      <c r="MRZ11" s="14"/>
      <c r="MSA11" s="14"/>
      <c r="MSB11" s="14"/>
      <c r="MSC11" s="14"/>
      <c r="MSD11" s="14"/>
      <c r="MSE11" s="14"/>
      <c r="MSF11" s="14"/>
      <c r="MSG11" s="14"/>
      <c r="MSH11" s="14"/>
      <c r="MSI11" s="14"/>
      <c r="MSJ11" s="14"/>
      <c r="MSK11" s="14"/>
      <c r="MSL11" s="14"/>
      <c r="MSM11" s="14"/>
      <c r="MSN11" s="14"/>
      <c r="MSO11" s="14"/>
      <c r="MSP11" s="14"/>
      <c r="MSQ11" s="14"/>
      <c r="MSR11" s="14"/>
      <c r="MSS11" s="14"/>
      <c r="MST11" s="14"/>
      <c r="MSU11" s="14"/>
      <c r="MSV11" s="14"/>
      <c r="MSW11" s="14"/>
      <c r="MSX11" s="14"/>
      <c r="MSY11" s="14"/>
      <c r="MSZ11" s="14"/>
      <c r="MTA11" s="14"/>
      <c r="MTB11" s="14"/>
      <c r="MTC11" s="14"/>
      <c r="MTD11" s="14"/>
      <c r="MTE11" s="14"/>
      <c r="MTF11" s="14"/>
      <c r="MTG11" s="14"/>
      <c r="MTH11" s="14"/>
      <c r="MTI11" s="14"/>
      <c r="MTJ11" s="14"/>
      <c r="MTK11" s="14"/>
      <c r="MTL11" s="14"/>
      <c r="MTM11" s="14"/>
      <c r="MTN11" s="14"/>
      <c r="MTO11" s="14"/>
      <c r="MTP11" s="14"/>
      <c r="MTQ11" s="14"/>
      <c r="MTR11" s="14"/>
      <c r="MTS11" s="14"/>
      <c r="MTT11" s="14"/>
      <c r="MTU11" s="14"/>
      <c r="MTV11" s="14"/>
      <c r="MTW11" s="14"/>
      <c r="MTX11" s="14"/>
      <c r="MTY11" s="14"/>
      <c r="MTZ11" s="14"/>
      <c r="MUA11" s="14"/>
      <c r="MUB11" s="14"/>
      <c r="MUC11" s="14"/>
      <c r="MUD11" s="14"/>
      <c r="MUE11" s="14"/>
      <c r="MUF11" s="14"/>
      <c r="MUG11" s="14"/>
      <c r="MUH11" s="14"/>
      <c r="MUI11" s="14"/>
      <c r="MUJ11" s="14"/>
      <c r="MUK11" s="14"/>
      <c r="MUL11" s="14"/>
      <c r="MUM11" s="14"/>
      <c r="MUN11" s="14"/>
      <c r="MUO11" s="14"/>
      <c r="MUP11" s="14"/>
      <c r="MUQ11" s="14"/>
      <c r="MUR11" s="14"/>
      <c r="MUS11" s="14"/>
      <c r="MUT11" s="14"/>
      <c r="MUU11" s="14"/>
      <c r="MUV11" s="14"/>
      <c r="MUW11" s="14"/>
      <c r="MUX11" s="14"/>
      <c r="MUY11" s="14"/>
      <c r="MUZ11" s="14"/>
      <c r="MVA11" s="14"/>
      <c r="MVB11" s="14"/>
      <c r="MVC11" s="14"/>
      <c r="MVD11" s="14"/>
      <c r="MVE11" s="14"/>
      <c r="MVF11" s="14"/>
      <c r="MVG11" s="14"/>
      <c r="MVH11" s="14"/>
      <c r="MVI11" s="14"/>
      <c r="MVJ11" s="14"/>
      <c r="MVK11" s="14"/>
      <c r="MVL11" s="14"/>
      <c r="MVM11" s="14"/>
      <c r="MVN11" s="14"/>
      <c r="MVO11" s="14"/>
      <c r="MVP11" s="14"/>
      <c r="MVQ11" s="14"/>
      <c r="MVR11" s="14"/>
      <c r="MVS11" s="14"/>
      <c r="MVT11" s="14"/>
      <c r="MVU11" s="14"/>
      <c r="MVV11" s="14"/>
      <c r="MVW11" s="14"/>
      <c r="MVX11" s="14"/>
      <c r="MVY11" s="14"/>
      <c r="MVZ11" s="14"/>
      <c r="MWA11" s="14"/>
      <c r="MWB11" s="14"/>
      <c r="MWC11" s="14"/>
      <c r="MWD11" s="14"/>
      <c r="MWE11" s="14"/>
      <c r="MWF11" s="14"/>
      <c r="MWG11" s="14"/>
      <c r="MWH11" s="14"/>
      <c r="MWI11" s="14"/>
      <c r="MWJ11" s="14"/>
      <c r="MWK11" s="14"/>
      <c r="MWL11" s="14"/>
      <c r="MWM11" s="14"/>
      <c r="MWN11" s="14"/>
      <c r="MWO11" s="14"/>
      <c r="MWP11" s="14"/>
      <c r="MWQ11" s="14"/>
      <c r="MWR11" s="14"/>
      <c r="MWS11" s="14"/>
      <c r="MWT11" s="14"/>
      <c r="MWU11" s="14"/>
      <c r="MWV11" s="14"/>
      <c r="MWW11" s="14"/>
      <c r="MWX11" s="14"/>
      <c r="MWY11" s="14"/>
      <c r="MWZ11" s="14"/>
      <c r="MXA11" s="14"/>
      <c r="MXB11" s="14"/>
      <c r="MXC11" s="14"/>
      <c r="MXD11" s="14"/>
      <c r="MXE11" s="14"/>
      <c r="MXF11" s="14"/>
      <c r="MXG11" s="14"/>
      <c r="MXH11" s="14"/>
      <c r="MXI11" s="14"/>
      <c r="MXJ11" s="14"/>
      <c r="MXK11" s="14"/>
      <c r="MXL11" s="14"/>
      <c r="MXM11" s="14"/>
      <c r="MXN11" s="14"/>
      <c r="MXO11" s="14"/>
      <c r="MXP11" s="14"/>
      <c r="MXQ11" s="14"/>
      <c r="MXR11" s="14"/>
      <c r="MXS11" s="14"/>
      <c r="MXT11" s="14"/>
      <c r="MXU11" s="14"/>
      <c r="MXV11" s="14"/>
      <c r="MXW11" s="14"/>
      <c r="MXX11" s="14"/>
      <c r="MXY11" s="14"/>
      <c r="MXZ11" s="14"/>
      <c r="MYA11" s="14"/>
      <c r="MYB11" s="14"/>
      <c r="MYC11" s="14"/>
      <c r="MYD11" s="14"/>
      <c r="MYE11" s="14"/>
      <c r="MYF11" s="14"/>
      <c r="MYG11" s="14"/>
      <c r="MYH11" s="14"/>
      <c r="MYI11" s="14"/>
      <c r="MYJ11" s="14"/>
      <c r="MYK11" s="14"/>
      <c r="MYL11" s="14"/>
      <c r="MYM11" s="14"/>
      <c r="MYN11" s="14"/>
      <c r="MYO11" s="14"/>
      <c r="MYP11" s="14"/>
      <c r="MYQ11" s="14"/>
      <c r="MYR11" s="14"/>
      <c r="MYS11" s="14"/>
      <c r="MYT11" s="14"/>
      <c r="MYU11" s="14"/>
      <c r="MYV11" s="14"/>
      <c r="MYW11" s="14"/>
      <c r="MYX11" s="14"/>
      <c r="MYY11" s="14"/>
      <c r="MYZ11" s="14"/>
      <c r="MZA11" s="14"/>
      <c r="MZB11" s="14"/>
      <c r="MZC11" s="14"/>
      <c r="MZD11" s="14"/>
      <c r="MZE11" s="14"/>
      <c r="MZF11" s="14"/>
      <c r="MZG11" s="14"/>
      <c r="MZH11" s="14"/>
      <c r="MZI11" s="14"/>
      <c r="MZJ11" s="14"/>
      <c r="MZK11" s="14"/>
      <c r="MZL11" s="14"/>
      <c r="MZM11" s="14"/>
      <c r="MZN11" s="14"/>
      <c r="MZO11" s="14"/>
      <c r="MZP11" s="14"/>
      <c r="MZQ11" s="14"/>
      <c r="MZR11" s="14"/>
      <c r="MZS11" s="14"/>
      <c r="MZT11" s="14"/>
      <c r="MZU11" s="14"/>
      <c r="MZV11" s="14"/>
      <c r="MZW11" s="14"/>
      <c r="MZX11" s="14"/>
      <c r="MZY11" s="14"/>
      <c r="MZZ11" s="14"/>
      <c r="NAA11" s="14"/>
      <c r="NAB11" s="14"/>
      <c r="NAC11" s="14"/>
      <c r="NAD11" s="14"/>
      <c r="NAE11" s="14"/>
      <c r="NAF11" s="14"/>
      <c r="NAG11" s="14"/>
      <c r="NAH11" s="14"/>
      <c r="NAI11" s="14"/>
      <c r="NAJ11" s="14"/>
      <c r="NAK11" s="14"/>
      <c r="NAL11" s="14"/>
      <c r="NAM11" s="14"/>
      <c r="NAN11" s="14"/>
      <c r="NAO11" s="14"/>
      <c r="NAP11" s="14"/>
      <c r="NAQ11" s="14"/>
      <c r="NAR11" s="14"/>
      <c r="NAS11" s="14"/>
      <c r="NAT11" s="14"/>
      <c r="NAU11" s="14"/>
      <c r="NAV11" s="14"/>
      <c r="NAW11" s="14"/>
      <c r="NAX11" s="14"/>
      <c r="NAY11" s="14"/>
      <c r="NAZ11" s="14"/>
      <c r="NBA11" s="14"/>
      <c r="NBB11" s="14"/>
      <c r="NBC11" s="14"/>
      <c r="NBD11" s="14"/>
      <c r="NBE11" s="14"/>
      <c r="NBF11" s="14"/>
      <c r="NBG11" s="14"/>
      <c r="NBH11" s="14"/>
      <c r="NBI11" s="14"/>
      <c r="NBJ11" s="14"/>
      <c r="NBK11" s="14"/>
      <c r="NBL11" s="14"/>
      <c r="NBM11" s="14"/>
      <c r="NBN11" s="14"/>
      <c r="NBO11" s="14"/>
      <c r="NBP11" s="14"/>
      <c r="NBQ11" s="14"/>
      <c r="NBR11" s="14"/>
      <c r="NBS11" s="14"/>
      <c r="NBT11" s="14"/>
      <c r="NBU11" s="14"/>
      <c r="NBV11" s="14"/>
      <c r="NBW11" s="14"/>
      <c r="NBX11" s="14"/>
      <c r="NBY11" s="14"/>
      <c r="NBZ11" s="14"/>
      <c r="NCA11" s="14"/>
      <c r="NCB11" s="14"/>
      <c r="NCC11" s="14"/>
      <c r="NCD11" s="14"/>
      <c r="NCE11" s="14"/>
      <c r="NCF11" s="14"/>
      <c r="NCG11" s="14"/>
      <c r="NCH11" s="14"/>
      <c r="NCI11" s="14"/>
      <c r="NCJ11" s="14"/>
      <c r="NCK11" s="14"/>
      <c r="NCL11" s="14"/>
      <c r="NCM11" s="14"/>
      <c r="NCN11" s="14"/>
      <c r="NCO11" s="14"/>
      <c r="NCP11" s="14"/>
      <c r="NCQ11" s="14"/>
      <c r="NCR11" s="14"/>
      <c r="NCS11" s="14"/>
      <c r="NCT11" s="14"/>
      <c r="NCU11" s="14"/>
      <c r="NCV11" s="14"/>
      <c r="NCW11" s="14"/>
      <c r="NCX11" s="14"/>
      <c r="NCY11" s="14"/>
      <c r="NCZ11" s="14"/>
      <c r="NDA11" s="14"/>
      <c r="NDB11" s="14"/>
      <c r="NDC11" s="14"/>
      <c r="NDD11" s="14"/>
      <c r="NDE11" s="14"/>
      <c r="NDF11" s="14"/>
      <c r="NDG11" s="14"/>
      <c r="NDH11" s="14"/>
      <c r="NDI11" s="14"/>
      <c r="NDJ11" s="14"/>
      <c r="NDK11" s="14"/>
      <c r="NDL11" s="14"/>
      <c r="NDM11" s="14"/>
      <c r="NDN11" s="14"/>
      <c r="NDO11" s="14"/>
      <c r="NDP11" s="14"/>
      <c r="NDQ11" s="14"/>
      <c r="NDR11" s="14"/>
      <c r="NDS11" s="14"/>
      <c r="NDT11" s="14"/>
      <c r="NDU11" s="14"/>
      <c r="NDV11" s="14"/>
      <c r="NDW11" s="14"/>
      <c r="NDX11" s="14"/>
      <c r="NDY11" s="14"/>
      <c r="NDZ11" s="14"/>
      <c r="NEA11" s="14"/>
      <c r="NEB11" s="14"/>
      <c r="NEC11" s="14"/>
      <c r="NED11" s="14"/>
      <c r="NEE11" s="14"/>
      <c r="NEF11" s="14"/>
      <c r="NEG11" s="14"/>
      <c r="NEH11" s="14"/>
      <c r="NEI11" s="14"/>
      <c r="NEJ11" s="14"/>
      <c r="NEK11" s="14"/>
      <c r="NEL11" s="14"/>
      <c r="NEM11" s="14"/>
      <c r="NEN11" s="14"/>
      <c r="NEO11" s="14"/>
      <c r="NEP11" s="14"/>
      <c r="NEQ11" s="14"/>
      <c r="NER11" s="14"/>
      <c r="NES11" s="14"/>
      <c r="NET11" s="14"/>
      <c r="NEU11" s="14"/>
      <c r="NEV11" s="14"/>
      <c r="NEW11" s="14"/>
      <c r="NEX11" s="14"/>
      <c r="NEY11" s="14"/>
      <c r="NEZ11" s="14"/>
      <c r="NFA11" s="14"/>
      <c r="NFB11" s="14"/>
      <c r="NFC11" s="14"/>
      <c r="NFD11" s="14"/>
      <c r="NFE11" s="14"/>
      <c r="NFF11" s="14"/>
      <c r="NFG11" s="14"/>
      <c r="NFH11" s="14"/>
      <c r="NFI11" s="14"/>
      <c r="NFJ11" s="14"/>
      <c r="NFK11" s="14"/>
      <c r="NFL11" s="14"/>
      <c r="NFM11" s="14"/>
      <c r="NFN11" s="14"/>
      <c r="NFO11" s="14"/>
      <c r="NFP11" s="14"/>
      <c r="NFQ11" s="14"/>
      <c r="NFR11" s="14"/>
      <c r="NFS11" s="14"/>
      <c r="NFT11" s="14"/>
      <c r="NFU11" s="14"/>
      <c r="NFV11" s="14"/>
      <c r="NFW11" s="14"/>
      <c r="NFX11" s="14"/>
      <c r="NFY11" s="14"/>
      <c r="NFZ11" s="14"/>
      <c r="NGA11" s="14"/>
      <c r="NGB11" s="14"/>
      <c r="NGC11" s="14"/>
      <c r="NGD11" s="14"/>
      <c r="NGE11" s="14"/>
      <c r="NGF11" s="14"/>
      <c r="NGG11" s="14"/>
      <c r="NGH11" s="14"/>
      <c r="NGI11" s="14"/>
      <c r="NGJ11" s="14"/>
      <c r="NGK11" s="14"/>
      <c r="NGL11" s="14"/>
      <c r="NGM11" s="14"/>
      <c r="NGN11" s="14"/>
      <c r="NGO11" s="14"/>
      <c r="NGP11" s="14"/>
      <c r="NGQ11" s="14"/>
      <c r="NGR11" s="14"/>
      <c r="NGS11" s="14"/>
      <c r="NGT11" s="14"/>
      <c r="NGU11" s="14"/>
      <c r="NGV11" s="14"/>
      <c r="NGW11" s="14"/>
      <c r="NGX11" s="14"/>
      <c r="NGY11" s="14"/>
      <c r="NGZ11" s="14"/>
      <c r="NHA11" s="14"/>
      <c r="NHB11" s="14"/>
      <c r="NHC11" s="14"/>
      <c r="NHD11" s="14"/>
      <c r="NHE11" s="14"/>
      <c r="NHF11" s="14"/>
      <c r="NHG11" s="14"/>
      <c r="NHH11" s="14"/>
      <c r="NHI11" s="14"/>
      <c r="NHJ11" s="14"/>
      <c r="NHK11" s="14"/>
      <c r="NHL11" s="14"/>
      <c r="NHM11" s="14"/>
      <c r="NHN11" s="14"/>
      <c r="NHO11" s="14"/>
      <c r="NHP11" s="14"/>
      <c r="NHQ11" s="14"/>
      <c r="NHR11" s="14"/>
      <c r="NHS11" s="14"/>
      <c r="NHT11" s="14"/>
      <c r="NHU11" s="14"/>
      <c r="NHV11" s="14"/>
      <c r="NHW11" s="14"/>
      <c r="NHX11" s="14"/>
      <c r="NHY11" s="14"/>
      <c r="NHZ11" s="14"/>
      <c r="NIA11" s="14"/>
      <c r="NIB11" s="14"/>
      <c r="NIC11" s="14"/>
      <c r="NID11" s="14"/>
      <c r="NIE11" s="14"/>
      <c r="NIF11" s="14"/>
      <c r="NIG11" s="14"/>
      <c r="NIH11" s="14"/>
      <c r="NII11" s="14"/>
      <c r="NIJ11" s="14"/>
      <c r="NIK11" s="14"/>
      <c r="NIL11" s="14"/>
      <c r="NIM11" s="14"/>
      <c r="NIN11" s="14"/>
      <c r="NIO11" s="14"/>
      <c r="NIP11" s="14"/>
      <c r="NIQ11" s="14"/>
      <c r="NIR11" s="14"/>
      <c r="NIS11" s="14"/>
      <c r="NIT11" s="14"/>
      <c r="NIU11" s="14"/>
      <c r="NIV11" s="14"/>
      <c r="NIW11" s="14"/>
      <c r="NIX11" s="14"/>
      <c r="NIY11" s="14"/>
      <c r="NIZ11" s="14"/>
      <c r="NJA11" s="14"/>
      <c r="NJB11" s="14"/>
      <c r="NJC11" s="14"/>
      <c r="NJD11" s="14"/>
      <c r="NJE11" s="14"/>
      <c r="NJF11" s="14"/>
      <c r="NJG11" s="14"/>
      <c r="NJH11" s="14"/>
      <c r="NJI11" s="14"/>
      <c r="NJJ11" s="14"/>
      <c r="NJK11" s="14"/>
      <c r="NJL11" s="14"/>
      <c r="NJM11" s="14"/>
      <c r="NJN11" s="14"/>
      <c r="NJO11" s="14"/>
      <c r="NJP11" s="14"/>
      <c r="NJQ11" s="14"/>
      <c r="NJR11" s="14"/>
      <c r="NJS11" s="14"/>
      <c r="NJT11" s="14"/>
      <c r="NJU11" s="14"/>
      <c r="NJV11" s="14"/>
      <c r="NJW11" s="14"/>
      <c r="NJX11" s="14"/>
      <c r="NJY11" s="14"/>
      <c r="NJZ11" s="14"/>
      <c r="NKA11" s="14"/>
      <c r="NKB11" s="14"/>
      <c r="NKC11" s="14"/>
      <c r="NKD11" s="14"/>
      <c r="NKE11" s="14"/>
      <c r="NKF11" s="14"/>
      <c r="NKG11" s="14"/>
      <c r="NKH11" s="14"/>
      <c r="NKI11" s="14"/>
      <c r="NKJ11" s="14"/>
      <c r="NKK11" s="14"/>
      <c r="NKL11" s="14"/>
      <c r="NKM11" s="14"/>
      <c r="NKN11" s="14"/>
      <c r="NKO11" s="14"/>
      <c r="NKP11" s="14"/>
      <c r="NKQ11" s="14"/>
      <c r="NKR11" s="14"/>
      <c r="NKS11" s="14"/>
      <c r="NKT11" s="14"/>
      <c r="NKU11" s="14"/>
      <c r="NKV11" s="14"/>
      <c r="NKW11" s="14"/>
      <c r="NKX11" s="14"/>
      <c r="NKY11" s="14"/>
      <c r="NKZ11" s="14"/>
      <c r="NLA11" s="14"/>
      <c r="NLB11" s="14"/>
      <c r="NLC11" s="14"/>
      <c r="NLD11" s="14"/>
      <c r="NLE11" s="14"/>
      <c r="NLF11" s="14"/>
      <c r="NLG11" s="14"/>
      <c r="NLH11" s="14"/>
      <c r="NLI11" s="14"/>
      <c r="NLJ11" s="14"/>
      <c r="NLK11" s="14"/>
      <c r="NLL11" s="14"/>
      <c r="NLM11" s="14"/>
      <c r="NLN11" s="14"/>
      <c r="NLO11" s="14"/>
      <c r="NLP11" s="14"/>
      <c r="NLQ11" s="14"/>
      <c r="NLR11" s="14"/>
      <c r="NLS11" s="14"/>
      <c r="NLT11" s="14"/>
      <c r="NLU11" s="14"/>
      <c r="NLV11" s="14"/>
      <c r="NLW11" s="14"/>
      <c r="NLX11" s="14"/>
      <c r="NLY11" s="14"/>
      <c r="NLZ11" s="14"/>
      <c r="NMA11" s="14"/>
      <c r="NMB11" s="14"/>
      <c r="NMC11" s="14"/>
      <c r="NMD11" s="14"/>
      <c r="NME11" s="14"/>
      <c r="NMF11" s="14"/>
      <c r="NMG11" s="14"/>
      <c r="NMH11" s="14"/>
      <c r="NMI11" s="14"/>
      <c r="NMJ11" s="14"/>
      <c r="NMK11" s="14"/>
      <c r="NML11" s="14"/>
      <c r="NMM11" s="14"/>
      <c r="NMN11" s="14"/>
      <c r="NMO11" s="14"/>
      <c r="NMP11" s="14"/>
      <c r="NMQ11" s="14"/>
      <c r="NMR11" s="14"/>
      <c r="NMS11" s="14"/>
      <c r="NMT11" s="14"/>
      <c r="NMU11" s="14"/>
      <c r="NMV11" s="14"/>
      <c r="NMW11" s="14"/>
      <c r="NMX11" s="14"/>
      <c r="NMY11" s="14"/>
      <c r="NMZ11" s="14"/>
      <c r="NNA11" s="14"/>
      <c r="NNB11" s="14"/>
      <c r="NNC11" s="14"/>
      <c r="NND11" s="14"/>
      <c r="NNE11" s="14"/>
      <c r="NNF11" s="14"/>
      <c r="NNG11" s="14"/>
      <c r="NNH11" s="14"/>
      <c r="NNI11" s="14"/>
      <c r="NNJ11" s="14"/>
      <c r="NNK11" s="14"/>
      <c r="NNL11" s="14"/>
      <c r="NNM11" s="14"/>
      <c r="NNN11" s="14"/>
      <c r="NNO11" s="14"/>
      <c r="NNP11" s="14"/>
      <c r="NNQ11" s="14"/>
      <c r="NNR11" s="14"/>
      <c r="NNS11" s="14"/>
      <c r="NNT11" s="14"/>
      <c r="NNU11" s="14"/>
      <c r="NNV11" s="14"/>
      <c r="NNW11" s="14"/>
      <c r="NNX11" s="14"/>
      <c r="NNY11" s="14"/>
      <c r="NNZ11" s="14"/>
      <c r="NOA11" s="14"/>
      <c r="NOB11" s="14"/>
      <c r="NOC11" s="14"/>
      <c r="NOD11" s="14"/>
      <c r="NOE11" s="14"/>
      <c r="NOF11" s="14"/>
      <c r="NOG11" s="14"/>
      <c r="NOH11" s="14"/>
      <c r="NOI11" s="14"/>
      <c r="NOJ11" s="14"/>
      <c r="NOK11" s="14"/>
      <c r="NOL11" s="14"/>
      <c r="NOM11" s="14"/>
      <c r="NON11" s="14"/>
      <c r="NOO11" s="14"/>
      <c r="NOP11" s="14"/>
      <c r="NOQ11" s="14"/>
      <c r="NOR11" s="14"/>
      <c r="NOS11" s="14"/>
      <c r="NOT11" s="14"/>
      <c r="NOU11" s="14"/>
      <c r="NOV11" s="14"/>
      <c r="NOW11" s="14"/>
      <c r="NOX11" s="14"/>
      <c r="NOY11" s="14"/>
      <c r="NOZ11" s="14"/>
      <c r="NPA11" s="14"/>
      <c r="NPB11" s="14"/>
      <c r="NPC11" s="14"/>
      <c r="NPD11" s="14"/>
      <c r="NPE11" s="14"/>
      <c r="NPF11" s="14"/>
      <c r="NPG11" s="14"/>
      <c r="NPH11" s="14"/>
      <c r="NPI11" s="14"/>
      <c r="NPJ11" s="14"/>
      <c r="NPK11" s="14"/>
      <c r="NPL11" s="14"/>
      <c r="NPM11" s="14"/>
      <c r="NPN11" s="14"/>
      <c r="NPO11" s="14"/>
      <c r="NPP11" s="14"/>
      <c r="NPQ11" s="14"/>
      <c r="NPR11" s="14"/>
      <c r="NPS11" s="14"/>
      <c r="NPT11" s="14"/>
      <c r="NPU11" s="14"/>
      <c r="NPV11" s="14"/>
      <c r="NPW11" s="14"/>
      <c r="NPX11" s="14"/>
      <c r="NPY11" s="14"/>
      <c r="NPZ11" s="14"/>
      <c r="NQA11" s="14"/>
      <c r="NQB11" s="14"/>
      <c r="NQC11" s="14"/>
      <c r="NQD11" s="14"/>
      <c r="NQE11" s="14"/>
      <c r="NQF11" s="14"/>
      <c r="NQG11" s="14"/>
      <c r="NQH11" s="14"/>
      <c r="NQI11" s="14"/>
      <c r="NQJ11" s="14"/>
      <c r="NQK11" s="14"/>
      <c r="NQL11" s="14"/>
      <c r="NQM11" s="14"/>
      <c r="NQN11" s="14"/>
      <c r="NQO11" s="14"/>
      <c r="NQP11" s="14"/>
      <c r="NQQ11" s="14"/>
      <c r="NQR11" s="14"/>
      <c r="NQS11" s="14"/>
      <c r="NQT11" s="14"/>
      <c r="NQU11" s="14"/>
      <c r="NQV11" s="14"/>
      <c r="NQW11" s="14"/>
      <c r="NQX11" s="14"/>
      <c r="NQY11" s="14"/>
      <c r="NQZ11" s="14"/>
      <c r="NRA11" s="14"/>
      <c r="NRB11" s="14"/>
      <c r="NRC11" s="14"/>
      <c r="NRD11" s="14"/>
      <c r="NRE11" s="14"/>
      <c r="NRF11" s="14"/>
      <c r="NRG11" s="14"/>
      <c r="NRH11" s="14"/>
      <c r="NRI11" s="14"/>
      <c r="NRJ11" s="14"/>
      <c r="NRK11" s="14"/>
      <c r="NRL11" s="14"/>
      <c r="NRM11" s="14"/>
      <c r="NRN11" s="14"/>
      <c r="NRO11" s="14"/>
      <c r="NRP11" s="14"/>
      <c r="NRQ11" s="14"/>
      <c r="NRR11" s="14"/>
      <c r="NRS11" s="14"/>
      <c r="NRT11" s="14"/>
      <c r="NRU11" s="14"/>
      <c r="NRV11" s="14"/>
      <c r="NRW11" s="14"/>
      <c r="NRX11" s="14"/>
      <c r="NRY11" s="14"/>
      <c r="NRZ11" s="14"/>
      <c r="NSA11" s="14"/>
      <c r="NSB11" s="14"/>
      <c r="NSC11" s="14"/>
      <c r="NSD11" s="14"/>
      <c r="NSE11" s="14"/>
      <c r="NSF11" s="14"/>
      <c r="NSG11" s="14"/>
      <c r="NSH11" s="14"/>
      <c r="NSI11" s="14"/>
      <c r="NSJ11" s="14"/>
      <c r="NSK11" s="14"/>
      <c r="NSL11" s="14"/>
      <c r="NSM11" s="14"/>
      <c r="NSN11" s="14"/>
      <c r="NSO11" s="14"/>
      <c r="NSP11" s="14"/>
      <c r="NSQ11" s="14"/>
      <c r="NSR11" s="14"/>
      <c r="NSS11" s="14"/>
      <c r="NST11" s="14"/>
      <c r="NSU11" s="14"/>
      <c r="NSV11" s="14"/>
      <c r="NSW11" s="14"/>
      <c r="NSX11" s="14"/>
      <c r="NSY11" s="14"/>
      <c r="NSZ11" s="14"/>
      <c r="NTA11" s="14"/>
      <c r="NTB11" s="14"/>
      <c r="NTC11" s="14"/>
      <c r="NTD11" s="14"/>
      <c r="NTE11" s="14"/>
      <c r="NTF11" s="14"/>
      <c r="NTG11" s="14"/>
      <c r="NTH11" s="14"/>
      <c r="NTI11" s="14"/>
      <c r="NTJ11" s="14"/>
      <c r="NTK11" s="14"/>
      <c r="NTL11" s="14"/>
      <c r="NTM11" s="14"/>
      <c r="NTN11" s="14"/>
      <c r="NTO11" s="14"/>
      <c r="NTP11" s="14"/>
      <c r="NTQ11" s="14"/>
      <c r="NTR11" s="14"/>
      <c r="NTS11" s="14"/>
      <c r="NTT11" s="14"/>
      <c r="NTU11" s="14"/>
      <c r="NTV11" s="14"/>
      <c r="NTW11" s="14"/>
      <c r="NTX11" s="14"/>
      <c r="NTY11" s="14"/>
      <c r="NTZ11" s="14"/>
      <c r="NUA11" s="14"/>
      <c r="NUB11" s="14"/>
      <c r="NUC11" s="14"/>
      <c r="NUD11" s="14"/>
      <c r="NUE11" s="14"/>
      <c r="NUF11" s="14"/>
      <c r="NUG11" s="14"/>
      <c r="NUH11" s="14"/>
      <c r="NUI11" s="14"/>
      <c r="NUJ11" s="14"/>
      <c r="NUK11" s="14"/>
      <c r="NUL11" s="14"/>
      <c r="NUM11" s="14"/>
      <c r="NUN11" s="14"/>
      <c r="NUO11" s="14"/>
      <c r="NUP11" s="14"/>
      <c r="NUQ11" s="14"/>
      <c r="NUR11" s="14"/>
      <c r="NUS11" s="14"/>
      <c r="NUT11" s="14"/>
      <c r="NUU11" s="14"/>
      <c r="NUV11" s="14"/>
      <c r="NUW11" s="14"/>
      <c r="NUX11" s="14"/>
      <c r="NUY11" s="14"/>
      <c r="NUZ11" s="14"/>
      <c r="NVA11" s="14"/>
      <c r="NVB11" s="14"/>
      <c r="NVC11" s="14"/>
      <c r="NVD11" s="14"/>
      <c r="NVE11" s="14"/>
      <c r="NVF11" s="14"/>
      <c r="NVG11" s="14"/>
      <c r="NVH11" s="14"/>
      <c r="NVI11" s="14"/>
      <c r="NVJ11" s="14"/>
      <c r="NVK11" s="14"/>
      <c r="NVL11" s="14"/>
      <c r="NVM11" s="14"/>
      <c r="NVN11" s="14"/>
      <c r="NVO11" s="14"/>
      <c r="NVP11" s="14"/>
      <c r="NVQ11" s="14"/>
      <c r="NVR11" s="14"/>
      <c r="NVS11" s="14"/>
      <c r="NVT11" s="14"/>
      <c r="NVU11" s="14"/>
      <c r="NVV11" s="14"/>
      <c r="NVW11" s="14"/>
      <c r="NVX11" s="14"/>
      <c r="NVY11" s="14"/>
      <c r="NVZ11" s="14"/>
      <c r="NWA11" s="14"/>
      <c r="NWB11" s="14"/>
      <c r="NWC11" s="14"/>
      <c r="NWD11" s="14"/>
      <c r="NWE11" s="14"/>
      <c r="NWF11" s="14"/>
      <c r="NWG11" s="14"/>
      <c r="NWH11" s="14"/>
      <c r="NWI11" s="14"/>
      <c r="NWJ11" s="14"/>
      <c r="NWK11" s="14"/>
      <c r="NWL11" s="14"/>
      <c r="NWM11" s="14"/>
      <c r="NWN11" s="14"/>
      <c r="NWO11" s="14"/>
      <c r="NWP11" s="14"/>
      <c r="NWQ11" s="14"/>
      <c r="NWR11" s="14"/>
      <c r="NWS11" s="14"/>
      <c r="NWT11" s="14"/>
      <c r="NWU11" s="14"/>
      <c r="NWV11" s="14"/>
      <c r="NWW11" s="14"/>
      <c r="NWX11" s="14"/>
      <c r="NWY11" s="14"/>
      <c r="NWZ11" s="14"/>
      <c r="NXA11" s="14"/>
      <c r="NXB11" s="14"/>
      <c r="NXC11" s="14"/>
      <c r="NXD11" s="14"/>
      <c r="NXE11" s="14"/>
      <c r="NXF11" s="14"/>
      <c r="NXG11" s="14"/>
      <c r="NXH11" s="14"/>
      <c r="NXI11" s="14"/>
      <c r="NXJ11" s="14"/>
      <c r="NXK11" s="14"/>
      <c r="NXL11" s="14"/>
      <c r="NXM11" s="14"/>
      <c r="NXN11" s="14"/>
      <c r="NXO11" s="14"/>
      <c r="NXP11" s="14"/>
      <c r="NXQ11" s="14"/>
      <c r="NXR11" s="14"/>
      <c r="NXS11" s="14"/>
      <c r="NXT11" s="14"/>
      <c r="NXU11" s="14"/>
      <c r="NXV11" s="14"/>
      <c r="NXW11" s="14"/>
      <c r="NXX11" s="14"/>
      <c r="NXY11" s="14"/>
      <c r="NXZ11" s="14"/>
      <c r="NYA11" s="14"/>
      <c r="NYB11" s="14"/>
      <c r="NYC11" s="14"/>
      <c r="NYD11" s="14"/>
      <c r="NYE11" s="14"/>
      <c r="NYF11" s="14"/>
      <c r="NYG11" s="14"/>
      <c r="NYH11" s="14"/>
      <c r="NYI11" s="14"/>
      <c r="NYJ11" s="14"/>
      <c r="NYK11" s="14"/>
      <c r="NYL11" s="14"/>
      <c r="NYM11" s="14"/>
      <c r="NYN11" s="14"/>
      <c r="NYO11" s="14"/>
      <c r="NYP11" s="14"/>
      <c r="NYQ11" s="14"/>
      <c r="NYR11" s="14"/>
      <c r="NYS11" s="14"/>
      <c r="NYT11" s="14"/>
      <c r="NYU11" s="14"/>
      <c r="NYV11" s="14"/>
      <c r="NYW11" s="14"/>
      <c r="NYX11" s="14"/>
      <c r="NYY11" s="14"/>
      <c r="NYZ11" s="14"/>
      <c r="NZA11" s="14"/>
      <c r="NZB11" s="14"/>
      <c r="NZC11" s="14"/>
      <c r="NZD11" s="14"/>
      <c r="NZE11" s="14"/>
      <c r="NZF11" s="14"/>
      <c r="NZG11" s="14"/>
      <c r="NZH11" s="14"/>
      <c r="NZI11" s="14"/>
      <c r="NZJ11" s="14"/>
      <c r="NZK11" s="14"/>
      <c r="NZL11" s="14"/>
      <c r="NZM11" s="14"/>
      <c r="NZN11" s="14"/>
      <c r="NZO11" s="14"/>
      <c r="NZP11" s="14"/>
      <c r="NZQ11" s="14"/>
      <c r="NZR11" s="14"/>
      <c r="NZS11" s="14"/>
      <c r="NZT11" s="14"/>
      <c r="NZU11" s="14"/>
      <c r="NZV11" s="14"/>
      <c r="NZW11" s="14"/>
      <c r="NZX11" s="14"/>
      <c r="NZY11" s="14"/>
      <c r="NZZ11" s="14"/>
      <c r="OAA11" s="14"/>
      <c r="OAB11" s="14"/>
      <c r="OAC11" s="14"/>
      <c r="OAD11" s="14"/>
      <c r="OAE11" s="14"/>
      <c r="OAF11" s="14"/>
      <c r="OAG11" s="14"/>
      <c r="OAH11" s="14"/>
      <c r="OAI11" s="14"/>
      <c r="OAJ11" s="14"/>
      <c r="OAK11" s="14"/>
      <c r="OAL11" s="14"/>
      <c r="OAM11" s="14"/>
      <c r="OAN11" s="14"/>
      <c r="OAO11" s="14"/>
      <c r="OAP11" s="14"/>
      <c r="OAQ11" s="14"/>
      <c r="OAR11" s="14"/>
      <c r="OAS11" s="14"/>
      <c r="OAT11" s="14"/>
      <c r="OAU11" s="14"/>
      <c r="OAV11" s="14"/>
      <c r="OAW11" s="14"/>
      <c r="OAX11" s="14"/>
      <c r="OAY11" s="14"/>
      <c r="OAZ11" s="14"/>
      <c r="OBA11" s="14"/>
      <c r="OBB11" s="14"/>
      <c r="OBC11" s="14"/>
      <c r="OBD11" s="14"/>
      <c r="OBE11" s="14"/>
      <c r="OBF11" s="14"/>
      <c r="OBG11" s="14"/>
      <c r="OBH11" s="14"/>
      <c r="OBI11" s="14"/>
      <c r="OBJ11" s="14"/>
      <c r="OBK11" s="14"/>
      <c r="OBL11" s="14"/>
      <c r="OBM11" s="14"/>
      <c r="OBN11" s="14"/>
      <c r="OBO11" s="14"/>
      <c r="OBP11" s="14"/>
      <c r="OBQ11" s="14"/>
      <c r="OBR11" s="14"/>
      <c r="OBS11" s="14"/>
      <c r="OBT11" s="14"/>
      <c r="OBU11" s="14"/>
      <c r="OBV11" s="14"/>
      <c r="OBW11" s="14"/>
      <c r="OBX11" s="14"/>
      <c r="OBY11" s="14"/>
      <c r="OBZ11" s="14"/>
      <c r="OCA11" s="14"/>
      <c r="OCB11" s="14"/>
      <c r="OCC11" s="14"/>
      <c r="OCD11" s="14"/>
      <c r="OCE11" s="14"/>
      <c r="OCF11" s="14"/>
      <c r="OCG11" s="14"/>
      <c r="OCH11" s="14"/>
      <c r="OCI11" s="14"/>
      <c r="OCJ11" s="14"/>
      <c r="OCK11" s="14"/>
      <c r="OCL11" s="14"/>
      <c r="OCM11" s="14"/>
      <c r="OCN11" s="14"/>
      <c r="OCO11" s="14"/>
      <c r="OCP11" s="14"/>
      <c r="OCQ11" s="14"/>
      <c r="OCR11" s="14"/>
      <c r="OCS11" s="14"/>
      <c r="OCT11" s="14"/>
      <c r="OCU11" s="14"/>
      <c r="OCV11" s="14"/>
      <c r="OCW11" s="14"/>
      <c r="OCX11" s="14"/>
      <c r="OCY11" s="14"/>
      <c r="OCZ11" s="14"/>
      <c r="ODA11" s="14"/>
      <c r="ODB11" s="14"/>
      <c r="ODC11" s="14"/>
      <c r="ODD11" s="14"/>
      <c r="ODE11" s="14"/>
      <c r="ODF11" s="14"/>
      <c r="ODG11" s="14"/>
      <c r="ODH11" s="14"/>
      <c r="ODI11" s="14"/>
      <c r="ODJ11" s="14"/>
      <c r="ODK11" s="14"/>
      <c r="ODL11" s="14"/>
      <c r="ODM11" s="14"/>
      <c r="ODN11" s="14"/>
      <c r="ODO11" s="14"/>
      <c r="ODP11" s="14"/>
      <c r="ODQ11" s="14"/>
      <c r="ODR11" s="14"/>
      <c r="ODS11" s="14"/>
      <c r="ODT11" s="14"/>
      <c r="ODU11" s="14"/>
      <c r="ODV11" s="14"/>
      <c r="ODW11" s="14"/>
      <c r="ODX11" s="14"/>
      <c r="ODY11" s="14"/>
      <c r="ODZ11" s="14"/>
      <c r="OEA11" s="14"/>
      <c r="OEB11" s="14"/>
      <c r="OEC11" s="14"/>
      <c r="OED11" s="14"/>
      <c r="OEE11" s="14"/>
      <c r="OEF11" s="14"/>
      <c r="OEG11" s="14"/>
      <c r="OEH11" s="14"/>
      <c r="OEI11" s="14"/>
      <c r="OEJ11" s="14"/>
      <c r="OEK11" s="14"/>
      <c r="OEL11" s="14"/>
      <c r="OEM11" s="14"/>
      <c r="OEN11" s="14"/>
      <c r="OEO11" s="14"/>
      <c r="OEP11" s="14"/>
      <c r="OEQ11" s="14"/>
      <c r="OER11" s="14"/>
      <c r="OES11" s="14"/>
      <c r="OET11" s="14"/>
      <c r="OEU11" s="14"/>
      <c r="OEV11" s="14"/>
      <c r="OEW11" s="14"/>
      <c r="OEX11" s="14"/>
      <c r="OEY11" s="14"/>
      <c r="OEZ11" s="14"/>
      <c r="OFA11" s="14"/>
      <c r="OFB11" s="14"/>
      <c r="OFC11" s="14"/>
      <c r="OFD11" s="14"/>
      <c r="OFE11" s="14"/>
      <c r="OFF11" s="14"/>
      <c r="OFG11" s="14"/>
      <c r="OFH11" s="14"/>
      <c r="OFI11" s="14"/>
      <c r="OFJ11" s="14"/>
      <c r="OFK11" s="14"/>
      <c r="OFL11" s="14"/>
      <c r="OFM11" s="14"/>
      <c r="OFN11" s="14"/>
      <c r="OFO11" s="14"/>
      <c r="OFP11" s="14"/>
      <c r="OFQ11" s="14"/>
      <c r="OFR11" s="14"/>
      <c r="OFS11" s="14"/>
      <c r="OFT11" s="14"/>
      <c r="OFU11" s="14"/>
      <c r="OFV11" s="14"/>
      <c r="OFW11" s="14"/>
      <c r="OFX11" s="14"/>
      <c r="OFY11" s="14"/>
      <c r="OFZ11" s="14"/>
      <c r="OGA11" s="14"/>
      <c r="OGB11" s="14"/>
      <c r="OGC11" s="14"/>
      <c r="OGD11" s="14"/>
      <c r="OGE11" s="14"/>
      <c r="OGF11" s="14"/>
      <c r="OGG11" s="14"/>
      <c r="OGH11" s="14"/>
      <c r="OGI11" s="14"/>
      <c r="OGJ11" s="14"/>
      <c r="OGK11" s="14"/>
      <c r="OGL11" s="14"/>
      <c r="OGM11" s="14"/>
      <c r="OGN11" s="14"/>
      <c r="OGO11" s="14"/>
      <c r="OGP11" s="14"/>
      <c r="OGQ11" s="14"/>
      <c r="OGR11" s="14"/>
      <c r="OGS11" s="14"/>
      <c r="OGT11" s="14"/>
      <c r="OGU11" s="14"/>
      <c r="OGV11" s="14"/>
      <c r="OGW11" s="14"/>
      <c r="OGX11" s="14"/>
      <c r="OGY11" s="14"/>
      <c r="OGZ11" s="14"/>
      <c r="OHA11" s="14"/>
      <c r="OHB11" s="14"/>
      <c r="OHC11" s="14"/>
      <c r="OHD11" s="14"/>
      <c r="OHE11" s="14"/>
      <c r="OHF11" s="14"/>
      <c r="OHG11" s="14"/>
      <c r="OHH11" s="14"/>
      <c r="OHI11" s="14"/>
      <c r="OHJ11" s="14"/>
      <c r="OHK11" s="14"/>
      <c r="OHL11" s="14"/>
      <c r="OHM11" s="14"/>
      <c r="OHN11" s="14"/>
      <c r="OHO11" s="14"/>
      <c r="OHP11" s="14"/>
      <c r="OHQ11" s="14"/>
      <c r="OHR11" s="14"/>
      <c r="OHS11" s="14"/>
      <c r="OHT11" s="14"/>
      <c r="OHU11" s="14"/>
      <c r="OHV11" s="14"/>
      <c r="OHW11" s="14"/>
      <c r="OHX11" s="14"/>
      <c r="OHY11" s="14"/>
      <c r="OHZ11" s="14"/>
      <c r="OIA11" s="14"/>
      <c r="OIB11" s="14"/>
      <c r="OIC11" s="14"/>
      <c r="OID11" s="14"/>
      <c r="OIE11" s="14"/>
      <c r="OIF11" s="14"/>
      <c r="OIG11" s="14"/>
      <c r="OIH11" s="14"/>
      <c r="OII11" s="14"/>
      <c r="OIJ11" s="14"/>
      <c r="OIK11" s="14"/>
      <c r="OIL11" s="14"/>
      <c r="OIM11" s="14"/>
      <c r="OIN11" s="14"/>
      <c r="OIO11" s="14"/>
      <c r="OIP11" s="14"/>
      <c r="OIQ11" s="14"/>
      <c r="OIR11" s="14"/>
      <c r="OIS11" s="14"/>
      <c r="OIT11" s="14"/>
      <c r="OIU11" s="14"/>
      <c r="OIV11" s="14"/>
      <c r="OIW11" s="14"/>
      <c r="OIX11" s="14"/>
      <c r="OIY11" s="14"/>
      <c r="OIZ11" s="14"/>
      <c r="OJA11" s="14"/>
      <c r="OJB11" s="14"/>
      <c r="OJC11" s="14"/>
      <c r="OJD11" s="14"/>
      <c r="OJE11" s="14"/>
      <c r="OJF11" s="14"/>
      <c r="OJG11" s="14"/>
      <c r="OJH11" s="14"/>
      <c r="OJI11" s="14"/>
      <c r="OJJ11" s="14"/>
      <c r="OJK11" s="14"/>
      <c r="OJL11" s="14"/>
      <c r="OJM11" s="14"/>
      <c r="OJN11" s="14"/>
      <c r="OJO11" s="14"/>
      <c r="OJP11" s="14"/>
      <c r="OJQ11" s="14"/>
      <c r="OJR11" s="14"/>
      <c r="OJS11" s="14"/>
      <c r="OJT11" s="14"/>
      <c r="OJU11" s="14"/>
      <c r="OJV11" s="14"/>
      <c r="OJW11" s="14"/>
      <c r="OJX11" s="14"/>
      <c r="OJY11" s="14"/>
      <c r="OJZ11" s="14"/>
      <c r="OKA11" s="14"/>
      <c r="OKB11" s="14"/>
      <c r="OKC11" s="14"/>
      <c r="OKD11" s="14"/>
      <c r="OKE11" s="14"/>
      <c r="OKF11" s="14"/>
      <c r="OKG11" s="14"/>
      <c r="OKH11" s="14"/>
      <c r="OKI11" s="14"/>
      <c r="OKJ11" s="14"/>
      <c r="OKK11" s="14"/>
      <c r="OKL11" s="14"/>
      <c r="OKM11" s="14"/>
      <c r="OKN11" s="14"/>
      <c r="OKO11" s="14"/>
      <c r="OKP11" s="14"/>
      <c r="OKQ11" s="14"/>
      <c r="OKR11" s="14"/>
      <c r="OKS11" s="14"/>
      <c r="OKT11" s="14"/>
      <c r="OKU11" s="14"/>
      <c r="OKV11" s="14"/>
      <c r="OKW11" s="14"/>
      <c r="OKX11" s="14"/>
      <c r="OKY11" s="14"/>
      <c r="OKZ11" s="14"/>
      <c r="OLA11" s="14"/>
      <c r="OLB11" s="14"/>
      <c r="OLC11" s="14"/>
      <c r="OLD11" s="14"/>
      <c r="OLE11" s="14"/>
      <c r="OLF11" s="14"/>
      <c r="OLG11" s="14"/>
      <c r="OLH11" s="14"/>
      <c r="OLI11" s="14"/>
      <c r="OLJ11" s="14"/>
      <c r="OLK11" s="14"/>
      <c r="OLL11" s="14"/>
      <c r="OLM11" s="14"/>
      <c r="OLN11" s="14"/>
      <c r="OLO11" s="14"/>
      <c r="OLP11" s="14"/>
      <c r="OLQ11" s="14"/>
      <c r="OLR11" s="14"/>
      <c r="OLS11" s="14"/>
      <c r="OLT11" s="14"/>
      <c r="OLU11" s="14"/>
      <c r="OLV11" s="14"/>
      <c r="OLW11" s="14"/>
      <c r="OLX11" s="14"/>
      <c r="OLY11" s="14"/>
      <c r="OLZ11" s="14"/>
      <c r="OMA11" s="14"/>
      <c r="OMB11" s="14"/>
      <c r="OMC11" s="14"/>
      <c r="OMD11" s="14"/>
      <c r="OME11" s="14"/>
      <c r="OMF11" s="14"/>
      <c r="OMG11" s="14"/>
      <c r="OMH11" s="14"/>
      <c r="OMI11" s="14"/>
      <c r="OMJ11" s="14"/>
      <c r="OMK11" s="14"/>
      <c r="OML11" s="14"/>
      <c r="OMM11" s="14"/>
      <c r="OMN11" s="14"/>
      <c r="OMO11" s="14"/>
      <c r="OMP11" s="14"/>
      <c r="OMQ11" s="14"/>
      <c r="OMR11" s="14"/>
      <c r="OMS11" s="14"/>
      <c r="OMT11" s="14"/>
      <c r="OMU11" s="14"/>
      <c r="OMV11" s="14"/>
      <c r="OMW11" s="14"/>
      <c r="OMX11" s="14"/>
      <c r="OMY11" s="14"/>
      <c r="OMZ11" s="14"/>
      <c r="ONA11" s="14"/>
      <c r="ONB11" s="14"/>
      <c r="ONC11" s="14"/>
      <c r="OND11" s="14"/>
      <c r="ONE11" s="14"/>
      <c r="ONF11" s="14"/>
      <c r="ONG11" s="14"/>
      <c r="ONH11" s="14"/>
      <c r="ONI11" s="14"/>
      <c r="ONJ11" s="14"/>
      <c r="ONK11" s="14"/>
      <c r="ONL11" s="14"/>
      <c r="ONM11" s="14"/>
      <c r="ONN11" s="14"/>
      <c r="ONO11" s="14"/>
      <c r="ONP11" s="14"/>
      <c r="ONQ11" s="14"/>
      <c r="ONR11" s="14"/>
      <c r="ONS11" s="14"/>
      <c r="ONT11" s="14"/>
      <c r="ONU11" s="14"/>
      <c r="ONV11" s="14"/>
      <c r="ONW11" s="14"/>
      <c r="ONX11" s="14"/>
      <c r="ONY11" s="14"/>
      <c r="ONZ11" s="14"/>
      <c r="OOA11" s="14"/>
      <c r="OOB11" s="14"/>
      <c r="OOC11" s="14"/>
      <c r="OOD11" s="14"/>
      <c r="OOE11" s="14"/>
      <c r="OOF11" s="14"/>
      <c r="OOG11" s="14"/>
      <c r="OOH11" s="14"/>
      <c r="OOI11" s="14"/>
      <c r="OOJ11" s="14"/>
      <c r="OOK11" s="14"/>
      <c r="OOL11" s="14"/>
      <c r="OOM11" s="14"/>
      <c r="OON11" s="14"/>
      <c r="OOO11" s="14"/>
      <c r="OOP11" s="14"/>
      <c r="OOQ11" s="14"/>
      <c r="OOR11" s="14"/>
      <c r="OOS11" s="14"/>
      <c r="OOT11" s="14"/>
      <c r="OOU11" s="14"/>
      <c r="OOV11" s="14"/>
      <c r="OOW11" s="14"/>
      <c r="OOX11" s="14"/>
      <c r="OOY11" s="14"/>
      <c r="OOZ11" s="14"/>
      <c r="OPA11" s="14"/>
      <c r="OPB11" s="14"/>
      <c r="OPC11" s="14"/>
      <c r="OPD11" s="14"/>
      <c r="OPE11" s="14"/>
      <c r="OPF11" s="14"/>
      <c r="OPG11" s="14"/>
      <c r="OPH11" s="14"/>
      <c r="OPI11" s="14"/>
      <c r="OPJ11" s="14"/>
      <c r="OPK11" s="14"/>
      <c r="OPL11" s="14"/>
      <c r="OPM11" s="14"/>
      <c r="OPN11" s="14"/>
      <c r="OPO11" s="14"/>
      <c r="OPP11" s="14"/>
      <c r="OPQ11" s="14"/>
      <c r="OPR11" s="14"/>
      <c r="OPS11" s="14"/>
      <c r="OPT11" s="14"/>
      <c r="OPU11" s="14"/>
      <c r="OPV11" s="14"/>
      <c r="OPW11" s="14"/>
      <c r="OPX11" s="14"/>
      <c r="OPY11" s="14"/>
      <c r="OPZ11" s="14"/>
      <c r="OQA11" s="14"/>
      <c r="OQB11" s="14"/>
      <c r="OQC11" s="14"/>
      <c r="OQD11" s="14"/>
      <c r="OQE11" s="14"/>
      <c r="OQF11" s="14"/>
      <c r="OQG11" s="14"/>
      <c r="OQH11" s="14"/>
      <c r="OQI11" s="14"/>
      <c r="OQJ11" s="14"/>
      <c r="OQK11" s="14"/>
      <c r="OQL11" s="14"/>
      <c r="OQM11" s="14"/>
      <c r="OQN11" s="14"/>
      <c r="OQO11" s="14"/>
      <c r="OQP11" s="14"/>
      <c r="OQQ11" s="14"/>
      <c r="OQR11" s="14"/>
      <c r="OQS11" s="14"/>
      <c r="OQT11" s="14"/>
      <c r="OQU11" s="14"/>
      <c r="OQV11" s="14"/>
      <c r="OQW11" s="14"/>
      <c r="OQX11" s="14"/>
      <c r="OQY11" s="14"/>
      <c r="OQZ11" s="14"/>
      <c r="ORA11" s="14"/>
      <c r="ORB11" s="14"/>
      <c r="ORC11" s="14"/>
      <c r="ORD11" s="14"/>
      <c r="ORE11" s="14"/>
      <c r="ORF11" s="14"/>
      <c r="ORG11" s="14"/>
      <c r="ORH11" s="14"/>
      <c r="ORI11" s="14"/>
      <c r="ORJ11" s="14"/>
      <c r="ORK11" s="14"/>
      <c r="ORL11" s="14"/>
      <c r="ORM11" s="14"/>
      <c r="ORN11" s="14"/>
      <c r="ORO11" s="14"/>
      <c r="ORP11" s="14"/>
      <c r="ORQ11" s="14"/>
      <c r="ORR11" s="14"/>
      <c r="ORS11" s="14"/>
      <c r="ORT11" s="14"/>
      <c r="ORU11" s="14"/>
      <c r="ORV11" s="14"/>
      <c r="ORW11" s="14"/>
      <c r="ORX11" s="14"/>
      <c r="ORY11" s="14"/>
      <c r="ORZ11" s="14"/>
      <c r="OSA11" s="14"/>
      <c r="OSB11" s="14"/>
      <c r="OSC11" s="14"/>
      <c r="OSD11" s="14"/>
      <c r="OSE11" s="14"/>
      <c r="OSF11" s="14"/>
      <c r="OSG11" s="14"/>
      <c r="OSH11" s="14"/>
      <c r="OSI11" s="14"/>
      <c r="OSJ11" s="14"/>
      <c r="OSK11" s="14"/>
      <c r="OSL11" s="14"/>
      <c r="OSM11" s="14"/>
      <c r="OSN11" s="14"/>
      <c r="OSO11" s="14"/>
      <c r="OSP11" s="14"/>
      <c r="OSQ11" s="14"/>
      <c r="OSR11" s="14"/>
      <c r="OSS11" s="14"/>
      <c r="OST11" s="14"/>
      <c r="OSU11" s="14"/>
      <c r="OSV11" s="14"/>
      <c r="OSW11" s="14"/>
      <c r="OSX11" s="14"/>
      <c r="OSY11" s="14"/>
      <c r="OSZ11" s="14"/>
      <c r="OTA11" s="14"/>
      <c r="OTB11" s="14"/>
      <c r="OTC11" s="14"/>
      <c r="OTD11" s="14"/>
      <c r="OTE11" s="14"/>
      <c r="OTF11" s="14"/>
      <c r="OTG11" s="14"/>
      <c r="OTH11" s="14"/>
      <c r="OTI11" s="14"/>
      <c r="OTJ11" s="14"/>
      <c r="OTK11" s="14"/>
      <c r="OTL11" s="14"/>
      <c r="OTM11" s="14"/>
      <c r="OTN11" s="14"/>
      <c r="OTO11" s="14"/>
      <c r="OTP11" s="14"/>
      <c r="OTQ11" s="14"/>
      <c r="OTR11" s="14"/>
      <c r="OTS11" s="14"/>
      <c r="OTT11" s="14"/>
      <c r="OTU11" s="14"/>
      <c r="OTV11" s="14"/>
      <c r="OTW11" s="14"/>
      <c r="OTX11" s="14"/>
      <c r="OTY11" s="14"/>
      <c r="OTZ11" s="14"/>
      <c r="OUA11" s="14"/>
      <c r="OUB11" s="14"/>
      <c r="OUC11" s="14"/>
      <c r="OUD11" s="14"/>
      <c r="OUE11" s="14"/>
      <c r="OUF11" s="14"/>
      <c r="OUG11" s="14"/>
      <c r="OUH11" s="14"/>
      <c r="OUI11" s="14"/>
      <c r="OUJ11" s="14"/>
      <c r="OUK11" s="14"/>
      <c r="OUL11" s="14"/>
      <c r="OUM11" s="14"/>
      <c r="OUN11" s="14"/>
      <c r="OUO11" s="14"/>
      <c r="OUP11" s="14"/>
      <c r="OUQ11" s="14"/>
      <c r="OUR11" s="14"/>
      <c r="OUS11" s="14"/>
      <c r="OUT11" s="14"/>
      <c r="OUU11" s="14"/>
      <c r="OUV11" s="14"/>
      <c r="OUW11" s="14"/>
      <c r="OUX11" s="14"/>
      <c r="OUY11" s="14"/>
      <c r="OUZ11" s="14"/>
      <c r="OVA11" s="14"/>
      <c r="OVB11" s="14"/>
      <c r="OVC11" s="14"/>
      <c r="OVD11" s="14"/>
      <c r="OVE11" s="14"/>
      <c r="OVF11" s="14"/>
      <c r="OVG11" s="14"/>
      <c r="OVH11" s="14"/>
      <c r="OVI11" s="14"/>
      <c r="OVJ11" s="14"/>
      <c r="OVK11" s="14"/>
      <c r="OVL11" s="14"/>
      <c r="OVM11" s="14"/>
      <c r="OVN11" s="14"/>
      <c r="OVO11" s="14"/>
      <c r="OVP11" s="14"/>
      <c r="OVQ11" s="14"/>
      <c r="OVR11" s="14"/>
      <c r="OVS11" s="14"/>
      <c r="OVT11" s="14"/>
      <c r="OVU11" s="14"/>
      <c r="OVV11" s="14"/>
      <c r="OVW11" s="14"/>
      <c r="OVX11" s="14"/>
      <c r="OVY11" s="14"/>
      <c r="OVZ11" s="14"/>
      <c r="OWA11" s="14"/>
      <c r="OWB11" s="14"/>
      <c r="OWC11" s="14"/>
      <c r="OWD11" s="14"/>
      <c r="OWE11" s="14"/>
      <c r="OWF11" s="14"/>
      <c r="OWG11" s="14"/>
      <c r="OWH11" s="14"/>
      <c r="OWI11" s="14"/>
      <c r="OWJ11" s="14"/>
      <c r="OWK11" s="14"/>
      <c r="OWL11" s="14"/>
      <c r="OWM11" s="14"/>
      <c r="OWN11" s="14"/>
      <c r="OWO11" s="14"/>
      <c r="OWP11" s="14"/>
      <c r="OWQ11" s="14"/>
      <c r="OWR11" s="14"/>
      <c r="OWS11" s="14"/>
      <c r="OWT11" s="14"/>
      <c r="OWU11" s="14"/>
      <c r="OWV11" s="14"/>
      <c r="OWW11" s="14"/>
      <c r="OWX11" s="14"/>
      <c r="OWY11" s="14"/>
      <c r="OWZ11" s="14"/>
      <c r="OXA11" s="14"/>
      <c r="OXB11" s="14"/>
      <c r="OXC11" s="14"/>
      <c r="OXD11" s="14"/>
      <c r="OXE11" s="14"/>
      <c r="OXF11" s="14"/>
      <c r="OXG11" s="14"/>
      <c r="OXH11" s="14"/>
      <c r="OXI11" s="14"/>
      <c r="OXJ11" s="14"/>
      <c r="OXK11" s="14"/>
      <c r="OXL11" s="14"/>
      <c r="OXM11" s="14"/>
      <c r="OXN11" s="14"/>
      <c r="OXO11" s="14"/>
      <c r="OXP11" s="14"/>
      <c r="OXQ11" s="14"/>
      <c r="OXR11" s="14"/>
      <c r="OXS11" s="14"/>
      <c r="OXT11" s="14"/>
      <c r="OXU11" s="14"/>
      <c r="OXV11" s="14"/>
      <c r="OXW11" s="14"/>
      <c r="OXX11" s="14"/>
      <c r="OXY11" s="14"/>
      <c r="OXZ11" s="14"/>
      <c r="OYA11" s="14"/>
      <c r="OYB11" s="14"/>
      <c r="OYC11" s="14"/>
      <c r="OYD11" s="14"/>
      <c r="OYE11" s="14"/>
      <c r="OYF11" s="14"/>
      <c r="OYG11" s="14"/>
      <c r="OYH11" s="14"/>
      <c r="OYI11" s="14"/>
      <c r="OYJ11" s="14"/>
      <c r="OYK11" s="14"/>
      <c r="OYL11" s="14"/>
      <c r="OYM11" s="14"/>
      <c r="OYN11" s="14"/>
      <c r="OYO11" s="14"/>
      <c r="OYP11" s="14"/>
      <c r="OYQ11" s="14"/>
      <c r="OYR11" s="14"/>
      <c r="OYS11" s="14"/>
      <c r="OYT11" s="14"/>
      <c r="OYU11" s="14"/>
      <c r="OYV11" s="14"/>
      <c r="OYW11" s="14"/>
      <c r="OYX11" s="14"/>
      <c r="OYY11" s="14"/>
      <c r="OYZ11" s="14"/>
      <c r="OZA11" s="14"/>
      <c r="OZB11" s="14"/>
      <c r="OZC11" s="14"/>
      <c r="OZD11" s="14"/>
      <c r="OZE11" s="14"/>
      <c r="OZF11" s="14"/>
      <c r="OZG11" s="14"/>
      <c r="OZH11" s="14"/>
      <c r="OZI11" s="14"/>
      <c r="OZJ11" s="14"/>
      <c r="OZK11" s="14"/>
      <c r="OZL11" s="14"/>
      <c r="OZM11" s="14"/>
      <c r="OZN11" s="14"/>
      <c r="OZO11" s="14"/>
      <c r="OZP11" s="14"/>
      <c r="OZQ11" s="14"/>
      <c r="OZR11" s="14"/>
      <c r="OZS11" s="14"/>
      <c r="OZT11" s="14"/>
      <c r="OZU11" s="14"/>
      <c r="OZV11" s="14"/>
      <c r="OZW11" s="14"/>
      <c r="OZX11" s="14"/>
      <c r="OZY11" s="14"/>
      <c r="OZZ11" s="14"/>
      <c r="PAA11" s="14"/>
      <c r="PAB11" s="14"/>
      <c r="PAC11" s="14"/>
      <c r="PAD11" s="14"/>
      <c r="PAE11" s="14"/>
      <c r="PAF11" s="14"/>
      <c r="PAG11" s="14"/>
      <c r="PAH11" s="14"/>
      <c r="PAI11" s="14"/>
      <c r="PAJ11" s="14"/>
      <c r="PAK11" s="14"/>
      <c r="PAL11" s="14"/>
      <c r="PAM11" s="14"/>
      <c r="PAN11" s="14"/>
      <c r="PAO11" s="14"/>
      <c r="PAP11" s="14"/>
      <c r="PAQ11" s="14"/>
      <c r="PAR11" s="14"/>
      <c r="PAS11" s="14"/>
      <c r="PAT11" s="14"/>
      <c r="PAU11" s="14"/>
      <c r="PAV11" s="14"/>
      <c r="PAW11" s="14"/>
      <c r="PAX11" s="14"/>
      <c r="PAY11" s="14"/>
      <c r="PAZ11" s="14"/>
      <c r="PBA11" s="14"/>
      <c r="PBB11" s="14"/>
      <c r="PBC11" s="14"/>
      <c r="PBD11" s="14"/>
      <c r="PBE11" s="14"/>
      <c r="PBF11" s="14"/>
      <c r="PBG11" s="14"/>
      <c r="PBH11" s="14"/>
      <c r="PBI11" s="14"/>
      <c r="PBJ11" s="14"/>
      <c r="PBK11" s="14"/>
      <c r="PBL11" s="14"/>
      <c r="PBM11" s="14"/>
      <c r="PBN11" s="14"/>
      <c r="PBO11" s="14"/>
      <c r="PBP11" s="14"/>
      <c r="PBQ11" s="14"/>
      <c r="PBR11" s="14"/>
      <c r="PBS11" s="14"/>
      <c r="PBT11" s="14"/>
      <c r="PBU11" s="14"/>
      <c r="PBV11" s="14"/>
      <c r="PBW11" s="14"/>
      <c r="PBX11" s="14"/>
      <c r="PBY11" s="14"/>
      <c r="PBZ11" s="14"/>
      <c r="PCA11" s="14"/>
      <c r="PCB11" s="14"/>
      <c r="PCC11" s="14"/>
      <c r="PCD11" s="14"/>
      <c r="PCE11" s="14"/>
      <c r="PCF11" s="14"/>
      <c r="PCG11" s="14"/>
      <c r="PCH11" s="14"/>
      <c r="PCI11" s="14"/>
      <c r="PCJ11" s="14"/>
      <c r="PCK11" s="14"/>
      <c r="PCL11" s="14"/>
      <c r="PCM11" s="14"/>
      <c r="PCN11" s="14"/>
      <c r="PCO11" s="14"/>
      <c r="PCP11" s="14"/>
      <c r="PCQ11" s="14"/>
      <c r="PCR11" s="14"/>
      <c r="PCS11" s="14"/>
      <c r="PCT11" s="14"/>
      <c r="PCU11" s="14"/>
      <c r="PCV11" s="14"/>
      <c r="PCW11" s="14"/>
      <c r="PCX11" s="14"/>
      <c r="PCY11" s="14"/>
      <c r="PCZ11" s="14"/>
      <c r="PDA11" s="14"/>
      <c r="PDB11" s="14"/>
      <c r="PDC11" s="14"/>
      <c r="PDD11" s="14"/>
      <c r="PDE11" s="14"/>
      <c r="PDF11" s="14"/>
      <c r="PDG11" s="14"/>
      <c r="PDH11" s="14"/>
      <c r="PDI11" s="14"/>
      <c r="PDJ11" s="14"/>
      <c r="PDK11" s="14"/>
      <c r="PDL11" s="14"/>
      <c r="PDM11" s="14"/>
      <c r="PDN11" s="14"/>
      <c r="PDO11" s="14"/>
      <c r="PDP11" s="14"/>
      <c r="PDQ11" s="14"/>
      <c r="PDR11" s="14"/>
      <c r="PDS11" s="14"/>
      <c r="PDT11" s="14"/>
      <c r="PDU11" s="14"/>
      <c r="PDV11" s="14"/>
      <c r="PDW11" s="14"/>
      <c r="PDX11" s="14"/>
      <c r="PDY11" s="14"/>
      <c r="PDZ11" s="14"/>
      <c r="PEA11" s="14"/>
      <c r="PEB11" s="14"/>
      <c r="PEC11" s="14"/>
      <c r="PED11" s="14"/>
      <c r="PEE11" s="14"/>
      <c r="PEF11" s="14"/>
      <c r="PEG11" s="14"/>
      <c r="PEH11" s="14"/>
      <c r="PEI11" s="14"/>
      <c r="PEJ11" s="14"/>
      <c r="PEK11" s="14"/>
      <c r="PEL11" s="14"/>
      <c r="PEM11" s="14"/>
      <c r="PEN11" s="14"/>
      <c r="PEO11" s="14"/>
      <c r="PEP11" s="14"/>
      <c r="PEQ11" s="14"/>
      <c r="PER11" s="14"/>
      <c r="PES11" s="14"/>
      <c r="PET11" s="14"/>
      <c r="PEU11" s="14"/>
      <c r="PEV11" s="14"/>
      <c r="PEW11" s="14"/>
      <c r="PEX11" s="14"/>
      <c r="PEY11" s="14"/>
      <c r="PEZ11" s="14"/>
      <c r="PFA11" s="14"/>
      <c r="PFB11" s="14"/>
      <c r="PFC11" s="14"/>
      <c r="PFD11" s="14"/>
      <c r="PFE11" s="14"/>
      <c r="PFF11" s="14"/>
      <c r="PFG11" s="14"/>
      <c r="PFH11" s="14"/>
      <c r="PFI11" s="14"/>
      <c r="PFJ11" s="14"/>
      <c r="PFK11" s="14"/>
      <c r="PFL11" s="14"/>
      <c r="PFM11" s="14"/>
      <c r="PFN11" s="14"/>
      <c r="PFO11" s="14"/>
      <c r="PFP11" s="14"/>
      <c r="PFQ11" s="14"/>
      <c r="PFR11" s="14"/>
      <c r="PFS11" s="14"/>
      <c r="PFT11" s="14"/>
      <c r="PFU11" s="14"/>
      <c r="PFV11" s="14"/>
      <c r="PFW11" s="14"/>
      <c r="PFX11" s="14"/>
      <c r="PFY11" s="14"/>
      <c r="PFZ11" s="14"/>
      <c r="PGA11" s="14"/>
      <c r="PGB11" s="14"/>
      <c r="PGC11" s="14"/>
      <c r="PGD11" s="14"/>
      <c r="PGE11" s="14"/>
      <c r="PGF11" s="14"/>
      <c r="PGG11" s="14"/>
      <c r="PGH11" s="14"/>
      <c r="PGI11" s="14"/>
      <c r="PGJ11" s="14"/>
      <c r="PGK11" s="14"/>
      <c r="PGL11" s="14"/>
      <c r="PGM11" s="14"/>
      <c r="PGN11" s="14"/>
      <c r="PGO11" s="14"/>
      <c r="PGP11" s="14"/>
      <c r="PGQ11" s="14"/>
      <c r="PGR11" s="14"/>
      <c r="PGS11" s="14"/>
      <c r="PGT11" s="14"/>
      <c r="PGU11" s="14"/>
      <c r="PGV11" s="14"/>
      <c r="PGW11" s="14"/>
      <c r="PGX11" s="14"/>
      <c r="PGY11" s="14"/>
      <c r="PGZ11" s="14"/>
      <c r="PHA11" s="14"/>
      <c r="PHB11" s="14"/>
      <c r="PHC11" s="14"/>
      <c r="PHD11" s="14"/>
      <c r="PHE11" s="14"/>
      <c r="PHF11" s="14"/>
      <c r="PHG11" s="14"/>
      <c r="PHH11" s="14"/>
      <c r="PHI11" s="14"/>
      <c r="PHJ11" s="14"/>
      <c r="PHK11" s="14"/>
      <c r="PHL11" s="14"/>
      <c r="PHM11" s="14"/>
      <c r="PHN11" s="14"/>
      <c r="PHO11" s="14"/>
      <c r="PHP11" s="14"/>
      <c r="PHQ11" s="14"/>
      <c r="PHR11" s="14"/>
      <c r="PHS11" s="14"/>
      <c r="PHT11" s="14"/>
      <c r="PHU11" s="14"/>
      <c r="PHV11" s="14"/>
      <c r="PHW11" s="14"/>
      <c r="PHX11" s="14"/>
      <c r="PHY11" s="14"/>
      <c r="PHZ11" s="14"/>
      <c r="PIA11" s="14"/>
      <c r="PIB11" s="14"/>
      <c r="PIC11" s="14"/>
      <c r="PID11" s="14"/>
      <c r="PIE11" s="14"/>
      <c r="PIF11" s="14"/>
      <c r="PIG11" s="14"/>
      <c r="PIH11" s="14"/>
      <c r="PII11" s="14"/>
      <c r="PIJ11" s="14"/>
      <c r="PIK11" s="14"/>
      <c r="PIL11" s="14"/>
      <c r="PIM11" s="14"/>
      <c r="PIN11" s="14"/>
      <c r="PIO11" s="14"/>
      <c r="PIP11" s="14"/>
      <c r="PIQ11" s="14"/>
      <c r="PIR11" s="14"/>
      <c r="PIS11" s="14"/>
      <c r="PIT11" s="14"/>
      <c r="PIU11" s="14"/>
      <c r="PIV11" s="14"/>
      <c r="PIW11" s="14"/>
      <c r="PIX11" s="14"/>
      <c r="PIY11" s="14"/>
      <c r="PIZ11" s="14"/>
      <c r="PJA11" s="14"/>
      <c r="PJB11" s="14"/>
      <c r="PJC11" s="14"/>
      <c r="PJD11" s="14"/>
      <c r="PJE11" s="14"/>
      <c r="PJF11" s="14"/>
      <c r="PJG11" s="14"/>
      <c r="PJH11" s="14"/>
      <c r="PJI11" s="14"/>
      <c r="PJJ11" s="14"/>
      <c r="PJK11" s="14"/>
      <c r="PJL11" s="14"/>
      <c r="PJM11" s="14"/>
      <c r="PJN11" s="14"/>
      <c r="PJO11" s="14"/>
      <c r="PJP11" s="14"/>
      <c r="PJQ11" s="14"/>
      <c r="PJR11" s="14"/>
      <c r="PJS11" s="14"/>
      <c r="PJT11" s="14"/>
      <c r="PJU11" s="14"/>
      <c r="PJV11" s="14"/>
      <c r="PJW11" s="14"/>
      <c r="PJX11" s="14"/>
      <c r="PJY11" s="14"/>
      <c r="PJZ11" s="14"/>
      <c r="PKA11" s="14"/>
      <c r="PKB11" s="14"/>
      <c r="PKC11" s="14"/>
      <c r="PKD11" s="14"/>
      <c r="PKE11" s="14"/>
      <c r="PKF11" s="14"/>
      <c r="PKG11" s="14"/>
      <c r="PKH11" s="14"/>
      <c r="PKI11" s="14"/>
      <c r="PKJ11" s="14"/>
      <c r="PKK11" s="14"/>
      <c r="PKL11" s="14"/>
      <c r="PKM11" s="14"/>
      <c r="PKN11" s="14"/>
      <c r="PKO11" s="14"/>
      <c r="PKP11" s="14"/>
      <c r="PKQ11" s="14"/>
      <c r="PKR11" s="14"/>
      <c r="PKS11" s="14"/>
      <c r="PKT11" s="14"/>
      <c r="PKU11" s="14"/>
      <c r="PKV11" s="14"/>
      <c r="PKW11" s="14"/>
      <c r="PKX11" s="14"/>
      <c r="PKY11" s="14"/>
      <c r="PKZ11" s="14"/>
      <c r="PLA11" s="14"/>
      <c r="PLB11" s="14"/>
      <c r="PLC11" s="14"/>
      <c r="PLD11" s="14"/>
      <c r="PLE11" s="14"/>
      <c r="PLF11" s="14"/>
      <c r="PLG11" s="14"/>
      <c r="PLH11" s="14"/>
      <c r="PLI11" s="14"/>
      <c r="PLJ11" s="14"/>
      <c r="PLK11" s="14"/>
      <c r="PLL11" s="14"/>
      <c r="PLM11" s="14"/>
      <c r="PLN11" s="14"/>
      <c r="PLO11" s="14"/>
      <c r="PLP11" s="14"/>
      <c r="PLQ11" s="14"/>
      <c r="PLR11" s="14"/>
      <c r="PLS11" s="14"/>
      <c r="PLT11" s="14"/>
      <c r="PLU11" s="14"/>
      <c r="PLV11" s="14"/>
      <c r="PLW11" s="14"/>
      <c r="PLX11" s="14"/>
      <c r="PLY11" s="14"/>
      <c r="PLZ11" s="14"/>
      <c r="PMA11" s="14"/>
      <c r="PMB11" s="14"/>
      <c r="PMC11" s="14"/>
      <c r="PMD11" s="14"/>
      <c r="PME11" s="14"/>
      <c r="PMF11" s="14"/>
      <c r="PMG11" s="14"/>
      <c r="PMH11" s="14"/>
      <c r="PMI11" s="14"/>
      <c r="PMJ11" s="14"/>
      <c r="PMK11" s="14"/>
      <c r="PML11" s="14"/>
      <c r="PMM11" s="14"/>
      <c r="PMN11" s="14"/>
      <c r="PMO11" s="14"/>
      <c r="PMP11" s="14"/>
      <c r="PMQ11" s="14"/>
      <c r="PMR11" s="14"/>
      <c r="PMS11" s="14"/>
      <c r="PMT11" s="14"/>
      <c r="PMU11" s="14"/>
      <c r="PMV11" s="14"/>
      <c r="PMW11" s="14"/>
      <c r="PMX11" s="14"/>
      <c r="PMY11" s="14"/>
      <c r="PMZ11" s="14"/>
      <c r="PNA11" s="14"/>
      <c r="PNB11" s="14"/>
      <c r="PNC11" s="14"/>
      <c r="PND11" s="14"/>
      <c r="PNE11" s="14"/>
      <c r="PNF11" s="14"/>
      <c r="PNG11" s="14"/>
      <c r="PNH11" s="14"/>
      <c r="PNI11" s="14"/>
      <c r="PNJ11" s="14"/>
      <c r="PNK11" s="14"/>
      <c r="PNL11" s="14"/>
      <c r="PNM11" s="14"/>
      <c r="PNN11" s="14"/>
      <c r="PNO11" s="14"/>
      <c r="PNP11" s="14"/>
      <c r="PNQ11" s="14"/>
      <c r="PNR11" s="14"/>
      <c r="PNS11" s="14"/>
      <c r="PNT11" s="14"/>
      <c r="PNU11" s="14"/>
      <c r="PNV11" s="14"/>
      <c r="PNW11" s="14"/>
      <c r="PNX11" s="14"/>
      <c r="PNY11" s="14"/>
      <c r="PNZ11" s="14"/>
      <c r="POA11" s="14"/>
      <c r="POB11" s="14"/>
      <c r="POC11" s="14"/>
      <c r="POD11" s="14"/>
      <c r="POE11" s="14"/>
      <c r="POF11" s="14"/>
      <c r="POG11" s="14"/>
      <c r="POH11" s="14"/>
      <c r="POI11" s="14"/>
      <c r="POJ11" s="14"/>
      <c r="POK11" s="14"/>
      <c r="POL11" s="14"/>
      <c r="POM11" s="14"/>
      <c r="PON11" s="14"/>
      <c r="POO11" s="14"/>
      <c r="POP11" s="14"/>
      <c r="POQ11" s="14"/>
      <c r="POR11" s="14"/>
      <c r="POS11" s="14"/>
      <c r="POT11" s="14"/>
      <c r="POU11" s="14"/>
      <c r="POV11" s="14"/>
      <c r="POW11" s="14"/>
      <c r="POX11" s="14"/>
      <c r="POY11" s="14"/>
      <c r="POZ11" s="14"/>
      <c r="PPA11" s="14"/>
      <c r="PPB11" s="14"/>
      <c r="PPC11" s="14"/>
      <c r="PPD11" s="14"/>
      <c r="PPE11" s="14"/>
      <c r="PPF11" s="14"/>
      <c r="PPG11" s="14"/>
      <c r="PPH11" s="14"/>
      <c r="PPI11" s="14"/>
      <c r="PPJ11" s="14"/>
      <c r="PPK11" s="14"/>
      <c r="PPL11" s="14"/>
      <c r="PPM11" s="14"/>
      <c r="PPN11" s="14"/>
      <c r="PPO11" s="14"/>
      <c r="PPP11" s="14"/>
      <c r="PPQ11" s="14"/>
      <c r="PPR11" s="14"/>
      <c r="PPS11" s="14"/>
      <c r="PPT11" s="14"/>
      <c r="PPU11" s="14"/>
      <c r="PPV11" s="14"/>
      <c r="PPW11" s="14"/>
      <c r="PPX11" s="14"/>
      <c r="PPY11" s="14"/>
      <c r="PPZ11" s="14"/>
      <c r="PQA11" s="14"/>
      <c r="PQB11" s="14"/>
      <c r="PQC11" s="14"/>
      <c r="PQD11" s="14"/>
      <c r="PQE11" s="14"/>
      <c r="PQF11" s="14"/>
      <c r="PQG11" s="14"/>
      <c r="PQH11" s="14"/>
      <c r="PQI11" s="14"/>
      <c r="PQJ11" s="14"/>
      <c r="PQK11" s="14"/>
      <c r="PQL11" s="14"/>
      <c r="PQM11" s="14"/>
      <c r="PQN11" s="14"/>
      <c r="PQO11" s="14"/>
      <c r="PQP11" s="14"/>
      <c r="PQQ11" s="14"/>
      <c r="PQR11" s="14"/>
      <c r="PQS11" s="14"/>
      <c r="PQT11" s="14"/>
      <c r="PQU11" s="14"/>
      <c r="PQV11" s="14"/>
      <c r="PQW11" s="14"/>
      <c r="PQX11" s="14"/>
      <c r="PQY11" s="14"/>
      <c r="PQZ11" s="14"/>
      <c r="PRA11" s="14"/>
      <c r="PRB11" s="14"/>
      <c r="PRC11" s="14"/>
      <c r="PRD11" s="14"/>
      <c r="PRE11" s="14"/>
      <c r="PRF11" s="14"/>
      <c r="PRG11" s="14"/>
      <c r="PRH11" s="14"/>
      <c r="PRI11" s="14"/>
      <c r="PRJ11" s="14"/>
      <c r="PRK11" s="14"/>
      <c r="PRL11" s="14"/>
      <c r="PRM11" s="14"/>
      <c r="PRN11" s="14"/>
      <c r="PRO11" s="14"/>
      <c r="PRP11" s="14"/>
      <c r="PRQ11" s="14"/>
      <c r="PRR11" s="14"/>
      <c r="PRS11" s="14"/>
      <c r="PRT11" s="14"/>
      <c r="PRU11" s="14"/>
      <c r="PRV11" s="14"/>
      <c r="PRW11" s="14"/>
      <c r="PRX11" s="14"/>
      <c r="PRY11" s="14"/>
      <c r="PRZ11" s="14"/>
      <c r="PSA11" s="14"/>
      <c r="PSB11" s="14"/>
      <c r="PSC11" s="14"/>
      <c r="PSD11" s="14"/>
      <c r="PSE11" s="14"/>
      <c r="PSF11" s="14"/>
      <c r="PSG11" s="14"/>
      <c r="PSH11" s="14"/>
      <c r="PSI11" s="14"/>
      <c r="PSJ11" s="14"/>
      <c r="PSK11" s="14"/>
      <c r="PSL11" s="14"/>
      <c r="PSM11" s="14"/>
      <c r="PSN11" s="14"/>
      <c r="PSO11" s="14"/>
      <c r="PSP11" s="14"/>
      <c r="PSQ11" s="14"/>
      <c r="PSR11" s="14"/>
      <c r="PSS11" s="14"/>
      <c r="PST11" s="14"/>
      <c r="PSU11" s="14"/>
      <c r="PSV11" s="14"/>
      <c r="PSW11" s="14"/>
      <c r="PSX11" s="14"/>
      <c r="PSY11" s="14"/>
      <c r="PSZ11" s="14"/>
      <c r="PTA11" s="14"/>
      <c r="PTB11" s="14"/>
      <c r="PTC11" s="14"/>
      <c r="PTD11" s="14"/>
      <c r="PTE11" s="14"/>
      <c r="PTF11" s="14"/>
      <c r="PTG11" s="14"/>
      <c r="PTH11" s="14"/>
      <c r="PTI11" s="14"/>
      <c r="PTJ11" s="14"/>
      <c r="PTK11" s="14"/>
      <c r="PTL11" s="14"/>
      <c r="PTM11" s="14"/>
      <c r="PTN11" s="14"/>
      <c r="PTO11" s="14"/>
      <c r="PTP11" s="14"/>
      <c r="PTQ11" s="14"/>
      <c r="PTR11" s="14"/>
      <c r="PTS11" s="14"/>
      <c r="PTT11" s="14"/>
      <c r="PTU11" s="14"/>
      <c r="PTV11" s="14"/>
      <c r="PTW11" s="14"/>
      <c r="PTX11" s="14"/>
      <c r="PTY11" s="14"/>
      <c r="PTZ11" s="14"/>
      <c r="PUA11" s="14"/>
      <c r="PUB11" s="14"/>
      <c r="PUC11" s="14"/>
      <c r="PUD11" s="14"/>
      <c r="PUE11" s="14"/>
      <c r="PUF11" s="14"/>
      <c r="PUG11" s="14"/>
      <c r="PUH11" s="14"/>
      <c r="PUI11" s="14"/>
      <c r="PUJ11" s="14"/>
      <c r="PUK11" s="14"/>
      <c r="PUL11" s="14"/>
      <c r="PUM11" s="14"/>
      <c r="PUN11" s="14"/>
      <c r="PUO11" s="14"/>
      <c r="PUP11" s="14"/>
      <c r="PUQ11" s="14"/>
      <c r="PUR11" s="14"/>
      <c r="PUS11" s="14"/>
      <c r="PUT11" s="14"/>
      <c r="PUU11" s="14"/>
      <c r="PUV11" s="14"/>
      <c r="PUW11" s="14"/>
      <c r="PUX11" s="14"/>
      <c r="PUY11" s="14"/>
      <c r="PUZ11" s="14"/>
      <c r="PVA11" s="14"/>
      <c r="PVB11" s="14"/>
      <c r="PVC11" s="14"/>
      <c r="PVD11" s="14"/>
      <c r="PVE11" s="14"/>
      <c r="PVF11" s="14"/>
      <c r="PVG11" s="14"/>
      <c r="PVH11" s="14"/>
      <c r="PVI11" s="14"/>
      <c r="PVJ11" s="14"/>
      <c r="PVK11" s="14"/>
      <c r="PVL11" s="14"/>
      <c r="PVM11" s="14"/>
      <c r="PVN11" s="14"/>
      <c r="PVO11" s="14"/>
      <c r="PVP11" s="14"/>
      <c r="PVQ11" s="14"/>
      <c r="PVR11" s="14"/>
      <c r="PVS11" s="14"/>
      <c r="PVT11" s="14"/>
      <c r="PVU11" s="14"/>
      <c r="PVV11" s="14"/>
      <c r="PVW11" s="14"/>
      <c r="PVX11" s="14"/>
      <c r="PVY11" s="14"/>
      <c r="PVZ11" s="14"/>
      <c r="PWA11" s="14"/>
      <c r="PWB11" s="14"/>
      <c r="PWC11" s="14"/>
      <c r="PWD11" s="14"/>
      <c r="PWE11" s="14"/>
      <c r="PWF11" s="14"/>
      <c r="PWG11" s="14"/>
      <c r="PWH11" s="14"/>
      <c r="PWI11" s="14"/>
      <c r="PWJ11" s="14"/>
      <c r="PWK11" s="14"/>
      <c r="PWL11" s="14"/>
      <c r="PWM11" s="14"/>
      <c r="PWN11" s="14"/>
      <c r="PWO11" s="14"/>
      <c r="PWP11" s="14"/>
      <c r="PWQ11" s="14"/>
      <c r="PWR11" s="14"/>
      <c r="PWS11" s="14"/>
      <c r="PWT11" s="14"/>
      <c r="PWU11" s="14"/>
      <c r="PWV11" s="14"/>
      <c r="PWW11" s="14"/>
      <c r="PWX11" s="14"/>
      <c r="PWY11" s="14"/>
      <c r="PWZ11" s="14"/>
      <c r="PXA11" s="14"/>
      <c r="PXB11" s="14"/>
      <c r="PXC11" s="14"/>
      <c r="PXD11" s="14"/>
      <c r="PXE11" s="14"/>
      <c r="PXF11" s="14"/>
      <c r="PXG11" s="14"/>
      <c r="PXH11" s="14"/>
      <c r="PXI11" s="14"/>
      <c r="PXJ11" s="14"/>
      <c r="PXK11" s="14"/>
      <c r="PXL11" s="14"/>
      <c r="PXM11" s="14"/>
      <c r="PXN11" s="14"/>
      <c r="PXO11" s="14"/>
      <c r="PXP11" s="14"/>
      <c r="PXQ11" s="14"/>
      <c r="PXR11" s="14"/>
      <c r="PXS11" s="14"/>
      <c r="PXT11" s="14"/>
      <c r="PXU11" s="14"/>
      <c r="PXV11" s="14"/>
      <c r="PXW11" s="14"/>
      <c r="PXX11" s="14"/>
      <c r="PXY11" s="14"/>
      <c r="PXZ11" s="14"/>
      <c r="PYA11" s="14"/>
      <c r="PYB11" s="14"/>
      <c r="PYC11" s="14"/>
      <c r="PYD11" s="14"/>
      <c r="PYE11" s="14"/>
      <c r="PYF11" s="14"/>
      <c r="PYG11" s="14"/>
      <c r="PYH11" s="14"/>
      <c r="PYI11" s="14"/>
      <c r="PYJ11" s="14"/>
      <c r="PYK11" s="14"/>
      <c r="PYL11" s="14"/>
      <c r="PYM11" s="14"/>
      <c r="PYN11" s="14"/>
      <c r="PYO11" s="14"/>
      <c r="PYP11" s="14"/>
      <c r="PYQ11" s="14"/>
      <c r="PYR11" s="14"/>
      <c r="PYS11" s="14"/>
      <c r="PYT11" s="14"/>
      <c r="PYU11" s="14"/>
      <c r="PYV11" s="14"/>
      <c r="PYW11" s="14"/>
      <c r="PYX11" s="14"/>
      <c r="PYY11" s="14"/>
      <c r="PYZ11" s="14"/>
      <c r="PZA11" s="14"/>
      <c r="PZB11" s="14"/>
      <c r="PZC11" s="14"/>
      <c r="PZD11" s="14"/>
      <c r="PZE11" s="14"/>
      <c r="PZF11" s="14"/>
      <c r="PZG11" s="14"/>
      <c r="PZH11" s="14"/>
      <c r="PZI11" s="14"/>
      <c r="PZJ11" s="14"/>
      <c r="PZK11" s="14"/>
      <c r="PZL11" s="14"/>
      <c r="PZM11" s="14"/>
      <c r="PZN11" s="14"/>
      <c r="PZO11" s="14"/>
      <c r="PZP11" s="14"/>
      <c r="PZQ11" s="14"/>
      <c r="PZR11" s="14"/>
      <c r="PZS11" s="14"/>
      <c r="PZT11" s="14"/>
      <c r="PZU11" s="14"/>
      <c r="PZV11" s="14"/>
      <c r="PZW11" s="14"/>
      <c r="PZX11" s="14"/>
      <c r="PZY11" s="14"/>
      <c r="PZZ11" s="14"/>
      <c r="QAA11" s="14"/>
      <c r="QAB11" s="14"/>
      <c r="QAC11" s="14"/>
      <c r="QAD11" s="14"/>
      <c r="QAE11" s="14"/>
      <c r="QAF11" s="14"/>
      <c r="QAG11" s="14"/>
      <c r="QAH11" s="14"/>
      <c r="QAI11" s="14"/>
      <c r="QAJ11" s="14"/>
      <c r="QAK11" s="14"/>
      <c r="QAL11" s="14"/>
      <c r="QAM11" s="14"/>
      <c r="QAN11" s="14"/>
      <c r="QAO11" s="14"/>
      <c r="QAP11" s="14"/>
      <c r="QAQ11" s="14"/>
      <c r="QAR11" s="14"/>
      <c r="QAS11" s="14"/>
      <c r="QAT11" s="14"/>
      <c r="QAU11" s="14"/>
      <c r="QAV11" s="14"/>
      <c r="QAW11" s="14"/>
      <c r="QAX11" s="14"/>
      <c r="QAY11" s="14"/>
      <c r="QAZ11" s="14"/>
      <c r="QBA11" s="14"/>
      <c r="QBB11" s="14"/>
      <c r="QBC11" s="14"/>
      <c r="QBD11" s="14"/>
      <c r="QBE11" s="14"/>
      <c r="QBF11" s="14"/>
      <c r="QBG11" s="14"/>
      <c r="QBH11" s="14"/>
      <c r="QBI11" s="14"/>
      <c r="QBJ11" s="14"/>
      <c r="QBK11" s="14"/>
      <c r="QBL11" s="14"/>
      <c r="QBM11" s="14"/>
      <c r="QBN11" s="14"/>
      <c r="QBO11" s="14"/>
      <c r="QBP11" s="14"/>
      <c r="QBQ11" s="14"/>
      <c r="QBR11" s="14"/>
      <c r="QBS11" s="14"/>
      <c r="QBT11" s="14"/>
      <c r="QBU11" s="14"/>
      <c r="QBV11" s="14"/>
      <c r="QBW11" s="14"/>
      <c r="QBX11" s="14"/>
      <c r="QBY11" s="14"/>
      <c r="QBZ11" s="14"/>
      <c r="QCA11" s="14"/>
      <c r="QCB11" s="14"/>
      <c r="QCC11" s="14"/>
      <c r="QCD11" s="14"/>
      <c r="QCE11" s="14"/>
      <c r="QCF11" s="14"/>
      <c r="QCG11" s="14"/>
      <c r="QCH11" s="14"/>
      <c r="QCI11" s="14"/>
      <c r="QCJ11" s="14"/>
      <c r="QCK11" s="14"/>
      <c r="QCL11" s="14"/>
      <c r="QCM11" s="14"/>
      <c r="QCN11" s="14"/>
      <c r="QCO11" s="14"/>
      <c r="QCP11" s="14"/>
      <c r="QCQ11" s="14"/>
      <c r="QCR11" s="14"/>
      <c r="QCS11" s="14"/>
      <c r="QCT11" s="14"/>
      <c r="QCU11" s="14"/>
      <c r="QCV11" s="14"/>
      <c r="QCW11" s="14"/>
      <c r="QCX11" s="14"/>
      <c r="QCY11" s="14"/>
      <c r="QCZ11" s="14"/>
      <c r="QDA11" s="14"/>
      <c r="QDB11" s="14"/>
      <c r="QDC11" s="14"/>
      <c r="QDD11" s="14"/>
      <c r="QDE11" s="14"/>
      <c r="QDF11" s="14"/>
      <c r="QDG11" s="14"/>
      <c r="QDH11" s="14"/>
      <c r="QDI11" s="14"/>
      <c r="QDJ11" s="14"/>
      <c r="QDK11" s="14"/>
      <c r="QDL11" s="14"/>
      <c r="QDM11" s="14"/>
      <c r="QDN11" s="14"/>
      <c r="QDO11" s="14"/>
      <c r="QDP11" s="14"/>
      <c r="QDQ11" s="14"/>
      <c r="QDR11" s="14"/>
      <c r="QDS11" s="14"/>
      <c r="QDT11" s="14"/>
      <c r="QDU11" s="14"/>
      <c r="QDV11" s="14"/>
      <c r="QDW11" s="14"/>
      <c r="QDX11" s="14"/>
      <c r="QDY11" s="14"/>
      <c r="QDZ11" s="14"/>
      <c r="QEA11" s="14"/>
      <c r="QEB11" s="14"/>
      <c r="QEC11" s="14"/>
      <c r="QED11" s="14"/>
      <c r="QEE11" s="14"/>
      <c r="QEF11" s="14"/>
      <c r="QEG11" s="14"/>
      <c r="QEH11" s="14"/>
      <c r="QEI11" s="14"/>
      <c r="QEJ11" s="14"/>
      <c r="QEK11" s="14"/>
      <c r="QEL11" s="14"/>
      <c r="QEM11" s="14"/>
      <c r="QEN11" s="14"/>
      <c r="QEO11" s="14"/>
      <c r="QEP11" s="14"/>
      <c r="QEQ11" s="14"/>
      <c r="QER11" s="14"/>
      <c r="QES11" s="14"/>
      <c r="QET11" s="14"/>
      <c r="QEU11" s="14"/>
      <c r="QEV11" s="14"/>
      <c r="QEW11" s="14"/>
      <c r="QEX11" s="14"/>
      <c r="QEY11" s="14"/>
      <c r="QEZ11" s="14"/>
      <c r="QFA11" s="14"/>
      <c r="QFB11" s="14"/>
      <c r="QFC11" s="14"/>
      <c r="QFD11" s="14"/>
      <c r="QFE11" s="14"/>
      <c r="QFF11" s="14"/>
      <c r="QFG11" s="14"/>
      <c r="QFH11" s="14"/>
      <c r="QFI11" s="14"/>
      <c r="QFJ11" s="14"/>
      <c r="QFK11" s="14"/>
      <c r="QFL11" s="14"/>
      <c r="QFM11" s="14"/>
      <c r="QFN11" s="14"/>
      <c r="QFO11" s="14"/>
      <c r="QFP11" s="14"/>
      <c r="QFQ11" s="14"/>
      <c r="QFR11" s="14"/>
      <c r="QFS11" s="14"/>
      <c r="QFT11" s="14"/>
      <c r="QFU11" s="14"/>
      <c r="QFV11" s="14"/>
      <c r="QFW11" s="14"/>
      <c r="QFX11" s="14"/>
      <c r="QFY11" s="14"/>
      <c r="QFZ11" s="14"/>
      <c r="QGA11" s="14"/>
      <c r="QGB11" s="14"/>
      <c r="QGC11" s="14"/>
      <c r="QGD11" s="14"/>
      <c r="QGE11" s="14"/>
      <c r="QGF11" s="14"/>
      <c r="QGG11" s="14"/>
      <c r="QGH11" s="14"/>
      <c r="QGI11" s="14"/>
      <c r="QGJ11" s="14"/>
      <c r="QGK11" s="14"/>
      <c r="QGL11" s="14"/>
      <c r="QGM11" s="14"/>
      <c r="QGN11" s="14"/>
      <c r="QGO11" s="14"/>
      <c r="QGP11" s="14"/>
      <c r="QGQ11" s="14"/>
      <c r="QGR11" s="14"/>
      <c r="QGS11" s="14"/>
      <c r="QGT11" s="14"/>
      <c r="QGU11" s="14"/>
      <c r="QGV11" s="14"/>
      <c r="QGW11" s="14"/>
      <c r="QGX11" s="14"/>
      <c r="QGY11" s="14"/>
      <c r="QGZ11" s="14"/>
      <c r="QHA11" s="14"/>
      <c r="QHB11" s="14"/>
      <c r="QHC11" s="14"/>
      <c r="QHD11" s="14"/>
      <c r="QHE11" s="14"/>
      <c r="QHF11" s="14"/>
      <c r="QHG11" s="14"/>
      <c r="QHH11" s="14"/>
      <c r="QHI11" s="14"/>
      <c r="QHJ11" s="14"/>
      <c r="QHK11" s="14"/>
      <c r="QHL11" s="14"/>
      <c r="QHM11" s="14"/>
      <c r="QHN11" s="14"/>
      <c r="QHO11" s="14"/>
      <c r="QHP11" s="14"/>
      <c r="QHQ11" s="14"/>
      <c r="QHR11" s="14"/>
      <c r="QHS11" s="14"/>
      <c r="QHT11" s="14"/>
      <c r="QHU11" s="14"/>
      <c r="QHV11" s="14"/>
      <c r="QHW11" s="14"/>
      <c r="QHX11" s="14"/>
      <c r="QHY11" s="14"/>
      <c r="QHZ11" s="14"/>
      <c r="QIA11" s="14"/>
      <c r="QIB11" s="14"/>
      <c r="QIC11" s="14"/>
      <c r="QID11" s="14"/>
      <c r="QIE11" s="14"/>
      <c r="QIF11" s="14"/>
      <c r="QIG11" s="14"/>
      <c r="QIH11" s="14"/>
      <c r="QII11" s="14"/>
      <c r="QIJ11" s="14"/>
      <c r="QIK11" s="14"/>
      <c r="QIL11" s="14"/>
      <c r="QIM11" s="14"/>
      <c r="QIN11" s="14"/>
      <c r="QIO11" s="14"/>
      <c r="QIP11" s="14"/>
      <c r="QIQ11" s="14"/>
      <c r="QIR11" s="14"/>
      <c r="QIS11" s="14"/>
      <c r="QIT11" s="14"/>
      <c r="QIU11" s="14"/>
      <c r="QIV11" s="14"/>
      <c r="QIW11" s="14"/>
      <c r="QIX11" s="14"/>
      <c r="QIY11" s="14"/>
      <c r="QIZ11" s="14"/>
      <c r="QJA11" s="14"/>
      <c r="QJB11" s="14"/>
      <c r="QJC11" s="14"/>
      <c r="QJD11" s="14"/>
      <c r="QJE11" s="14"/>
      <c r="QJF11" s="14"/>
      <c r="QJG11" s="14"/>
      <c r="QJH11" s="14"/>
      <c r="QJI11" s="14"/>
      <c r="QJJ11" s="14"/>
      <c r="QJK11" s="14"/>
      <c r="QJL11" s="14"/>
      <c r="QJM11" s="14"/>
      <c r="QJN11" s="14"/>
      <c r="QJO11" s="14"/>
      <c r="QJP11" s="14"/>
      <c r="QJQ11" s="14"/>
      <c r="QJR11" s="14"/>
      <c r="QJS11" s="14"/>
      <c r="QJT11" s="14"/>
      <c r="QJU11" s="14"/>
      <c r="QJV11" s="14"/>
      <c r="QJW11" s="14"/>
      <c r="QJX11" s="14"/>
      <c r="QJY11" s="14"/>
      <c r="QJZ11" s="14"/>
      <c r="QKA11" s="14"/>
      <c r="QKB11" s="14"/>
      <c r="QKC11" s="14"/>
      <c r="QKD11" s="14"/>
      <c r="QKE11" s="14"/>
      <c r="QKF11" s="14"/>
      <c r="QKG11" s="14"/>
      <c r="QKH11" s="14"/>
      <c r="QKI11" s="14"/>
      <c r="QKJ11" s="14"/>
      <c r="QKK11" s="14"/>
      <c r="QKL11" s="14"/>
      <c r="QKM11" s="14"/>
      <c r="QKN11" s="14"/>
      <c r="QKO11" s="14"/>
      <c r="QKP11" s="14"/>
      <c r="QKQ11" s="14"/>
      <c r="QKR11" s="14"/>
      <c r="QKS11" s="14"/>
      <c r="QKT11" s="14"/>
      <c r="QKU11" s="14"/>
      <c r="QKV11" s="14"/>
      <c r="QKW11" s="14"/>
      <c r="QKX11" s="14"/>
      <c r="QKY11" s="14"/>
      <c r="QKZ11" s="14"/>
      <c r="QLA11" s="14"/>
      <c r="QLB11" s="14"/>
      <c r="QLC11" s="14"/>
      <c r="QLD11" s="14"/>
      <c r="QLE11" s="14"/>
      <c r="QLF11" s="14"/>
      <c r="QLG11" s="14"/>
      <c r="QLH11" s="14"/>
      <c r="QLI11" s="14"/>
      <c r="QLJ11" s="14"/>
      <c r="QLK11" s="14"/>
      <c r="QLL11" s="14"/>
      <c r="QLM11" s="14"/>
      <c r="QLN11" s="14"/>
      <c r="QLO11" s="14"/>
      <c r="QLP11" s="14"/>
      <c r="QLQ11" s="14"/>
      <c r="QLR11" s="14"/>
      <c r="QLS11" s="14"/>
      <c r="QLT11" s="14"/>
      <c r="QLU11" s="14"/>
      <c r="QLV11" s="14"/>
      <c r="QLW11" s="14"/>
      <c r="QLX11" s="14"/>
      <c r="QLY11" s="14"/>
      <c r="QLZ11" s="14"/>
      <c r="QMA11" s="14"/>
      <c r="QMB11" s="14"/>
      <c r="QMC11" s="14"/>
      <c r="QMD11" s="14"/>
      <c r="QME11" s="14"/>
      <c r="QMF11" s="14"/>
      <c r="QMG11" s="14"/>
      <c r="QMH11" s="14"/>
      <c r="QMI11" s="14"/>
      <c r="QMJ11" s="14"/>
      <c r="QMK11" s="14"/>
      <c r="QML11" s="14"/>
      <c r="QMM11" s="14"/>
      <c r="QMN11" s="14"/>
      <c r="QMO11" s="14"/>
      <c r="QMP11" s="14"/>
      <c r="QMQ11" s="14"/>
      <c r="QMR11" s="14"/>
      <c r="QMS11" s="14"/>
      <c r="QMT11" s="14"/>
      <c r="QMU11" s="14"/>
      <c r="QMV11" s="14"/>
      <c r="QMW11" s="14"/>
      <c r="QMX11" s="14"/>
      <c r="QMY11" s="14"/>
      <c r="QMZ11" s="14"/>
      <c r="QNA11" s="14"/>
      <c r="QNB11" s="14"/>
      <c r="QNC11" s="14"/>
      <c r="QND11" s="14"/>
      <c r="QNE11" s="14"/>
      <c r="QNF11" s="14"/>
      <c r="QNG11" s="14"/>
      <c r="QNH11" s="14"/>
      <c r="QNI11" s="14"/>
      <c r="QNJ11" s="14"/>
      <c r="QNK11" s="14"/>
      <c r="QNL11" s="14"/>
      <c r="QNM11" s="14"/>
      <c r="QNN11" s="14"/>
      <c r="QNO11" s="14"/>
      <c r="QNP11" s="14"/>
      <c r="QNQ11" s="14"/>
      <c r="QNR11" s="14"/>
      <c r="QNS11" s="14"/>
      <c r="QNT11" s="14"/>
      <c r="QNU11" s="14"/>
      <c r="QNV11" s="14"/>
      <c r="QNW11" s="14"/>
      <c r="QNX11" s="14"/>
      <c r="QNY11" s="14"/>
      <c r="QNZ11" s="14"/>
      <c r="QOA11" s="14"/>
      <c r="QOB11" s="14"/>
      <c r="QOC11" s="14"/>
      <c r="QOD11" s="14"/>
      <c r="QOE11" s="14"/>
      <c r="QOF11" s="14"/>
      <c r="QOG11" s="14"/>
      <c r="QOH11" s="14"/>
      <c r="QOI11" s="14"/>
      <c r="QOJ11" s="14"/>
      <c r="QOK11" s="14"/>
      <c r="QOL11" s="14"/>
      <c r="QOM11" s="14"/>
      <c r="QON11" s="14"/>
      <c r="QOO11" s="14"/>
      <c r="QOP11" s="14"/>
      <c r="QOQ11" s="14"/>
      <c r="QOR11" s="14"/>
      <c r="QOS11" s="14"/>
      <c r="QOT11" s="14"/>
      <c r="QOU11" s="14"/>
      <c r="QOV11" s="14"/>
      <c r="QOW11" s="14"/>
      <c r="QOX11" s="14"/>
      <c r="QOY11" s="14"/>
      <c r="QOZ11" s="14"/>
      <c r="QPA11" s="14"/>
      <c r="QPB11" s="14"/>
      <c r="QPC11" s="14"/>
      <c r="QPD11" s="14"/>
      <c r="QPE11" s="14"/>
      <c r="QPF11" s="14"/>
      <c r="QPG11" s="14"/>
      <c r="QPH11" s="14"/>
      <c r="QPI11" s="14"/>
      <c r="QPJ11" s="14"/>
      <c r="QPK11" s="14"/>
      <c r="QPL11" s="14"/>
      <c r="QPM11" s="14"/>
      <c r="QPN11" s="14"/>
      <c r="QPO11" s="14"/>
      <c r="QPP11" s="14"/>
      <c r="QPQ11" s="14"/>
      <c r="QPR11" s="14"/>
      <c r="QPS11" s="14"/>
      <c r="QPT11" s="14"/>
      <c r="QPU11" s="14"/>
      <c r="QPV11" s="14"/>
      <c r="QPW11" s="14"/>
      <c r="QPX11" s="14"/>
      <c r="QPY11" s="14"/>
      <c r="QPZ11" s="14"/>
      <c r="QQA11" s="14"/>
      <c r="QQB11" s="14"/>
      <c r="QQC11" s="14"/>
      <c r="QQD11" s="14"/>
      <c r="QQE11" s="14"/>
      <c r="QQF11" s="14"/>
      <c r="QQG11" s="14"/>
      <c r="QQH11" s="14"/>
      <c r="QQI11" s="14"/>
      <c r="QQJ11" s="14"/>
      <c r="QQK11" s="14"/>
      <c r="QQL11" s="14"/>
      <c r="QQM11" s="14"/>
      <c r="QQN11" s="14"/>
      <c r="QQO11" s="14"/>
      <c r="QQP11" s="14"/>
      <c r="QQQ11" s="14"/>
      <c r="QQR11" s="14"/>
      <c r="QQS11" s="14"/>
      <c r="QQT11" s="14"/>
      <c r="QQU11" s="14"/>
      <c r="QQV11" s="14"/>
      <c r="QQW11" s="14"/>
      <c r="QQX11" s="14"/>
      <c r="QQY11" s="14"/>
      <c r="QQZ11" s="14"/>
      <c r="QRA11" s="14"/>
      <c r="QRB11" s="14"/>
      <c r="QRC11" s="14"/>
      <c r="QRD11" s="14"/>
      <c r="QRE11" s="14"/>
      <c r="QRF11" s="14"/>
      <c r="QRG11" s="14"/>
      <c r="QRH11" s="14"/>
      <c r="QRI11" s="14"/>
      <c r="QRJ11" s="14"/>
      <c r="QRK11" s="14"/>
      <c r="QRL11" s="14"/>
      <c r="QRM11" s="14"/>
      <c r="QRN11" s="14"/>
      <c r="QRO11" s="14"/>
      <c r="QRP11" s="14"/>
      <c r="QRQ11" s="14"/>
      <c r="QRR11" s="14"/>
      <c r="QRS11" s="14"/>
      <c r="QRT11" s="14"/>
      <c r="QRU11" s="14"/>
      <c r="QRV11" s="14"/>
      <c r="QRW11" s="14"/>
      <c r="QRX11" s="14"/>
      <c r="QRY11" s="14"/>
      <c r="QRZ11" s="14"/>
      <c r="QSA11" s="14"/>
      <c r="QSB11" s="14"/>
      <c r="QSC11" s="14"/>
      <c r="QSD11" s="14"/>
      <c r="QSE11" s="14"/>
      <c r="QSF11" s="14"/>
      <c r="QSG11" s="14"/>
      <c r="QSH11" s="14"/>
      <c r="QSI11" s="14"/>
      <c r="QSJ11" s="14"/>
      <c r="QSK11" s="14"/>
      <c r="QSL11" s="14"/>
      <c r="QSM11" s="14"/>
      <c r="QSN11" s="14"/>
      <c r="QSO11" s="14"/>
      <c r="QSP11" s="14"/>
      <c r="QSQ11" s="14"/>
      <c r="QSR11" s="14"/>
      <c r="QSS11" s="14"/>
      <c r="QST11" s="14"/>
      <c r="QSU11" s="14"/>
      <c r="QSV11" s="14"/>
      <c r="QSW11" s="14"/>
      <c r="QSX11" s="14"/>
      <c r="QSY11" s="14"/>
      <c r="QSZ11" s="14"/>
      <c r="QTA11" s="14"/>
      <c r="QTB11" s="14"/>
      <c r="QTC11" s="14"/>
      <c r="QTD11" s="14"/>
      <c r="QTE11" s="14"/>
      <c r="QTF11" s="14"/>
      <c r="QTG11" s="14"/>
      <c r="QTH11" s="14"/>
      <c r="QTI11" s="14"/>
      <c r="QTJ11" s="14"/>
      <c r="QTK11" s="14"/>
      <c r="QTL11" s="14"/>
      <c r="QTM11" s="14"/>
      <c r="QTN11" s="14"/>
      <c r="QTO11" s="14"/>
      <c r="QTP11" s="14"/>
      <c r="QTQ11" s="14"/>
      <c r="QTR11" s="14"/>
      <c r="QTS11" s="14"/>
      <c r="QTT11" s="14"/>
      <c r="QTU11" s="14"/>
      <c r="QTV11" s="14"/>
      <c r="QTW11" s="14"/>
      <c r="QTX11" s="14"/>
      <c r="QTY11" s="14"/>
      <c r="QTZ11" s="14"/>
      <c r="QUA11" s="14"/>
      <c r="QUB11" s="14"/>
      <c r="QUC11" s="14"/>
      <c r="QUD11" s="14"/>
      <c r="QUE11" s="14"/>
      <c r="QUF11" s="14"/>
      <c r="QUG11" s="14"/>
      <c r="QUH11" s="14"/>
      <c r="QUI11" s="14"/>
      <c r="QUJ11" s="14"/>
      <c r="QUK11" s="14"/>
      <c r="QUL11" s="14"/>
      <c r="QUM11" s="14"/>
      <c r="QUN11" s="14"/>
      <c r="QUO11" s="14"/>
      <c r="QUP11" s="14"/>
      <c r="QUQ11" s="14"/>
      <c r="QUR11" s="14"/>
      <c r="QUS11" s="14"/>
      <c r="QUT11" s="14"/>
      <c r="QUU11" s="14"/>
      <c r="QUV11" s="14"/>
      <c r="QUW11" s="14"/>
      <c r="QUX11" s="14"/>
      <c r="QUY11" s="14"/>
      <c r="QUZ11" s="14"/>
      <c r="QVA11" s="14"/>
      <c r="QVB11" s="14"/>
      <c r="QVC11" s="14"/>
      <c r="QVD11" s="14"/>
      <c r="QVE11" s="14"/>
      <c r="QVF11" s="14"/>
      <c r="QVG11" s="14"/>
      <c r="QVH11" s="14"/>
      <c r="QVI11" s="14"/>
      <c r="QVJ11" s="14"/>
      <c r="QVK11" s="14"/>
      <c r="QVL11" s="14"/>
      <c r="QVM11" s="14"/>
      <c r="QVN11" s="14"/>
      <c r="QVO11" s="14"/>
      <c r="QVP11" s="14"/>
      <c r="QVQ11" s="14"/>
      <c r="QVR11" s="14"/>
      <c r="QVS11" s="14"/>
      <c r="QVT11" s="14"/>
      <c r="QVU11" s="14"/>
      <c r="QVV11" s="14"/>
      <c r="QVW11" s="14"/>
      <c r="QVX11" s="14"/>
      <c r="QVY11" s="14"/>
      <c r="QVZ11" s="14"/>
      <c r="QWA11" s="14"/>
      <c r="QWB11" s="14"/>
      <c r="QWC11" s="14"/>
      <c r="QWD11" s="14"/>
      <c r="QWE11" s="14"/>
      <c r="QWF11" s="14"/>
      <c r="QWG11" s="14"/>
      <c r="QWH11" s="14"/>
      <c r="QWI11" s="14"/>
      <c r="QWJ11" s="14"/>
      <c r="QWK11" s="14"/>
      <c r="QWL11" s="14"/>
      <c r="QWM11" s="14"/>
      <c r="QWN11" s="14"/>
      <c r="QWO11" s="14"/>
      <c r="QWP11" s="14"/>
      <c r="QWQ11" s="14"/>
      <c r="QWR11" s="14"/>
      <c r="QWS11" s="14"/>
      <c r="QWT11" s="14"/>
      <c r="QWU11" s="14"/>
      <c r="QWV11" s="14"/>
      <c r="QWW11" s="14"/>
      <c r="QWX11" s="14"/>
      <c r="QWY11" s="14"/>
      <c r="QWZ11" s="14"/>
      <c r="QXA11" s="14"/>
      <c r="QXB11" s="14"/>
      <c r="QXC11" s="14"/>
      <c r="QXD11" s="14"/>
      <c r="QXE11" s="14"/>
      <c r="QXF11" s="14"/>
      <c r="QXG11" s="14"/>
      <c r="QXH11" s="14"/>
      <c r="QXI11" s="14"/>
      <c r="QXJ11" s="14"/>
      <c r="QXK11" s="14"/>
      <c r="QXL11" s="14"/>
      <c r="QXM11" s="14"/>
      <c r="QXN11" s="14"/>
      <c r="QXO11" s="14"/>
      <c r="QXP11" s="14"/>
      <c r="QXQ11" s="14"/>
      <c r="QXR11" s="14"/>
      <c r="QXS11" s="14"/>
      <c r="QXT11" s="14"/>
      <c r="QXU11" s="14"/>
      <c r="QXV11" s="14"/>
      <c r="QXW11" s="14"/>
      <c r="QXX11" s="14"/>
      <c r="QXY11" s="14"/>
      <c r="QXZ11" s="14"/>
      <c r="QYA11" s="14"/>
      <c r="QYB11" s="14"/>
      <c r="QYC11" s="14"/>
      <c r="QYD11" s="14"/>
      <c r="QYE11" s="14"/>
      <c r="QYF11" s="14"/>
      <c r="QYG11" s="14"/>
      <c r="QYH11" s="14"/>
      <c r="QYI11" s="14"/>
      <c r="QYJ11" s="14"/>
      <c r="QYK11" s="14"/>
      <c r="QYL11" s="14"/>
      <c r="QYM11" s="14"/>
      <c r="QYN11" s="14"/>
      <c r="QYO11" s="14"/>
      <c r="QYP11" s="14"/>
      <c r="QYQ11" s="14"/>
      <c r="QYR11" s="14"/>
      <c r="QYS11" s="14"/>
      <c r="QYT11" s="14"/>
      <c r="QYU11" s="14"/>
      <c r="QYV11" s="14"/>
      <c r="QYW11" s="14"/>
      <c r="QYX11" s="14"/>
      <c r="QYY11" s="14"/>
      <c r="QYZ11" s="14"/>
      <c r="QZA11" s="14"/>
      <c r="QZB11" s="14"/>
      <c r="QZC11" s="14"/>
      <c r="QZD11" s="14"/>
      <c r="QZE11" s="14"/>
      <c r="QZF11" s="14"/>
      <c r="QZG11" s="14"/>
      <c r="QZH11" s="14"/>
      <c r="QZI11" s="14"/>
      <c r="QZJ11" s="14"/>
      <c r="QZK11" s="14"/>
      <c r="QZL11" s="14"/>
      <c r="QZM11" s="14"/>
      <c r="QZN11" s="14"/>
      <c r="QZO11" s="14"/>
      <c r="QZP11" s="14"/>
      <c r="QZQ11" s="14"/>
      <c r="QZR11" s="14"/>
      <c r="QZS11" s="14"/>
      <c r="QZT11" s="14"/>
      <c r="QZU11" s="14"/>
      <c r="QZV11" s="14"/>
      <c r="QZW11" s="14"/>
      <c r="QZX11" s="14"/>
      <c r="QZY11" s="14"/>
      <c r="QZZ11" s="14"/>
      <c r="RAA11" s="14"/>
      <c r="RAB11" s="14"/>
      <c r="RAC11" s="14"/>
      <c r="RAD11" s="14"/>
      <c r="RAE11" s="14"/>
      <c r="RAF11" s="14"/>
      <c r="RAG11" s="14"/>
      <c r="RAH11" s="14"/>
      <c r="RAI11" s="14"/>
      <c r="RAJ11" s="14"/>
      <c r="RAK11" s="14"/>
      <c r="RAL11" s="14"/>
      <c r="RAM11" s="14"/>
      <c r="RAN11" s="14"/>
      <c r="RAO11" s="14"/>
      <c r="RAP11" s="14"/>
      <c r="RAQ11" s="14"/>
      <c r="RAR11" s="14"/>
      <c r="RAS11" s="14"/>
      <c r="RAT11" s="14"/>
      <c r="RAU11" s="14"/>
      <c r="RAV11" s="14"/>
      <c r="RAW11" s="14"/>
      <c r="RAX11" s="14"/>
      <c r="RAY11" s="14"/>
      <c r="RAZ11" s="14"/>
      <c r="RBA11" s="14"/>
      <c r="RBB11" s="14"/>
      <c r="RBC11" s="14"/>
      <c r="RBD11" s="14"/>
      <c r="RBE11" s="14"/>
      <c r="RBF11" s="14"/>
      <c r="RBG11" s="14"/>
      <c r="RBH11" s="14"/>
      <c r="RBI11" s="14"/>
      <c r="RBJ11" s="14"/>
      <c r="RBK11" s="14"/>
      <c r="RBL11" s="14"/>
      <c r="RBM11" s="14"/>
      <c r="RBN11" s="14"/>
      <c r="RBO11" s="14"/>
      <c r="RBP11" s="14"/>
      <c r="RBQ11" s="14"/>
      <c r="RBR11" s="14"/>
      <c r="RBS11" s="14"/>
      <c r="RBT11" s="14"/>
      <c r="RBU11" s="14"/>
      <c r="RBV11" s="14"/>
      <c r="RBW11" s="14"/>
      <c r="RBX11" s="14"/>
      <c r="RBY11" s="14"/>
      <c r="RBZ11" s="14"/>
      <c r="RCA11" s="14"/>
      <c r="RCB11" s="14"/>
      <c r="RCC11" s="14"/>
      <c r="RCD11" s="14"/>
      <c r="RCE11" s="14"/>
      <c r="RCF11" s="14"/>
      <c r="RCG11" s="14"/>
      <c r="RCH11" s="14"/>
      <c r="RCI11" s="14"/>
      <c r="RCJ11" s="14"/>
      <c r="RCK11" s="14"/>
      <c r="RCL11" s="14"/>
      <c r="RCM11" s="14"/>
      <c r="RCN11" s="14"/>
      <c r="RCO11" s="14"/>
      <c r="RCP11" s="14"/>
      <c r="RCQ11" s="14"/>
      <c r="RCR11" s="14"/>
      <c r="RCS11" s="14"/>
      <c r="RCT11" s="14"/>
      <c r="RCU11" s="14"/>
      <c r="RCV11" s="14"/>
      <c r="RCW11" s="14"/>
      <c r="RCX11" s="14"/>
      <c r="RCY11" s="14"/>
      <c r="RCZ11" s="14"/>
      <c r="RDA11" s="14"/>
      <c r="RDB11" s="14"/>
      <c r="RDC11" s="14"/>
      <c r="RDD11" s="14"/>
      <c r="RDE11" s="14"/>
      <c r="RDF11" s="14"/>
      <c r="RDG11" s="14"/>
      <c r="RDH11" s="14"/>
      <c r="RDI11" s="14"/>
      <c r="RDJ11" s="14"/>
      <c r="RDK11" s="14"/>
      <c r="RDL11" s="14"/>
      <c r="RDM11" s="14"/>
      <c r="RDN11" s="14"/>
      <c r="RDO11" s="14"/>
      <c r="RDP11" s="14"/>
      <c r="RDQ11" s="14"/>
      <c r="RDR11" s="14"/>
      <c r="RDS11" s="14"/>
      <c r="RDT11" s="14"/>
      <c r="RDU11" s="14"/>
      <c r="RDV11" s="14"/>
      <c r="RDW11" s="14"/>
      <c r="RDX11" s="14"/>
      <c r="RDY11" s="14"/>
      <c r="RDZ11" s="14"/>
      <c r="REA11" s="14"/>
      <c r="REB11" s="14"/>
      <c r="REC11" s="14"/>
      <c r="RED11" s="14"/>
      <c r="REE11" s="14"/>
      <c r="REF11" s="14"/>
      <c r="REG11" s="14"/>
      <c r="REH11" s="14"/>
      <c r="REI11" s="14"/>
      <c r="REJ11" s="14"/>
      <c r="REK11" s="14"/>
      <c r="REL11" s="14"/>
      <c r="REM11" s="14"/>
      <c r="REN11" s="14"/>
      <c r="REO11" s="14"/>
      <c r="REP11" s="14"/>
      <c r="REQ11" s="14"/>
      <c r="RER11" s="14"/>
      <c r="RES11" s="14"/>
      <c r="RET11" s="14"/>
      <c r="REU11" s="14"/>
      <c r="REV11" s="14"/>
      <c r="REW11" s="14"/>
      <c r="REX11" s="14"/>
      <c r="REY11" s="14"/>
      <c r="REZ11" s="14"/>
      <c r="RFA11" s="14"/>
      <c r="RFB11" s="14"/>
      <c r="RFC11" s="14"/>
      <c r="RFD11" s="14"/>
      <c r="RFE11" s="14"/>
      <c r="RFF11" s="14"/>
      <c r="RFG11" s="14"/>
      <c r="RFH11" s="14"/>
      <c r="RFI11" s="14"/>
      <c r="RFJ11" s="14"/>
      <c r="RFK11" s="14"/>
      <c r="RFL11" s="14"/>
      <c r="RFM11" s="14"/>
      <c r="RFN11" s="14"/>
      <c r="RFO11" s="14"/>
      <c r="RFP11" s="14"/>
      <c r="RFQ11" s="14"/>
      <c r="RFR11" s="14"/>
      <c r="RFS11" s="14"/>
      <c r="RFT11" s="14"/>
      <c r="RFU11" s="14"/>
      <c r="RFV11" s="14"/>
      <c r="RFW11" s="14"/>
      <c r="RFX11" s="14"/>
      <c r="RFY11" s="14"/>
      <c r="RFZ11" s="14"/>
      <c r="RGA11" s="14"/>
      <c r="RGB11" s="14"/>
      <c r="RGC11" s="14"/>
      <c r="RGD11" s="14"/>
      <c r="RGE11" s="14"/>
      <c r="RGF11" s="14"/>
      <c r="RGG11" s="14"/>
      <c r="RGH11" s="14"/>
      <c r="RGI11" s="14"/>
      <c r="RGJ11" s="14"/>
      <c r="RGK11" s="14"/>
      <c r="RGL11" s="14"/>
      <c r="RGM11" s="14"/>
      <c r="RGN11" s="14"/>
      <c r="RGO11" s="14"/>
      <c r="RGP11" s="14"/>
      <c r="RGQ11" s="14"/>
      <c r="RGR11" s="14"/>
      <c r="RGS11" s="14"/>
      <c r="RGT11" s="14"/>
      <c r="RGU11" s="14"/>
      <c r="RGV11" s="14"/>
      <c r="RGW11" s="14"/>
      <c r="RGX11" s="14"/>
      <c r="RGY11" s="14"/>
      <c r="RGZ11" s="14"/>
      <c r="RHA11" s="14"/>
      <c r="RHB11" s="14"/>
      <c r="RHC11" s="14"/>
      <c r="RHD11" s="14"/>
      <c r="RHE11" s="14"/>
      <c r="RHF11" s="14"/>
      <c r="RHG11" s="14"/>
      <c r="RHH11" s="14"/>
      <c r="RHI11" s="14"/>
      <c r="RHJ11" s="14"/>
      <c r="RHK11" s="14"/>
      <c r="RHL11" s="14"/>
      <c r="RHM11" s="14"/>
      <c r="RHN11" s="14"/>
      <c r="RHO11" s="14"/>
      <c r="RHP11" s="14"/>
      <c r="RHQ11" s="14"/>
      <c r="RHR11" s="14"/>
      <c r="RHS11" s="14"/>
      <c r="RHT11" s="14"/>
      <c r="RHU11" s="14"/>
      <c r="RHV11" s="14"/>
      <c r="RHW11" s="14"/>
      <c r="RHX11" s="14"/>
      <c r="RHY11" s="14"/>
      <c r="RHZ11" s="14"/>
      <c r="RIA11" s="14"/>
      <c r="RIB11" s="14"/>
      <c r="RIC11" s="14"/>
      <c r="RID11" s="14"/>
      <c r="RIE11" s="14"/>
      <c r="RIF11" s="14"/>
      <c r="RIG11" s="14"/>
      <c r="RIH11" s="14"/>
      <c r="RII11" s="14"/>
      <c r="RIJ11" s="14"/>
      <c r="RIK11" s="14"/>
      <c r="RIL11" s="14"/>
      <c r="RIM11" s="14"/>
      <c r="RIN11" s="14"/>
      <c r="RIO11" s="14"/>
      <c r="RIP11" s="14"/>
      <c r="RIQ11" s="14"/>
      <c r="RIR11" s="14"/>
      <c r="RIS11" s="14"/>
      <c r="RIT11" s="14"/>
      <c r="RIU11" s="14"/>
      <c r="RIV11" s="14"/>
      <c r="RIW11" s="14"/>
      <c r="RIX11" s="14"/>
      <c r="RIY11" s="14"/>
      <c r="RIZ11" s="14"/>
      <c r="RJA11" s="14"/>
      <c r="RJB11" s="14"/>
      <c r="RJC11" s="14"/>
      <c r="RJD11" s="14"/>
      <c r="RJE11" s="14"/>
      <c r="RJF11" s="14"/>
      <c r="RJG11" s="14"/>
      <c r="RJH11" s="14"/>
      <c r="RJI11" s="14"/>
      <c r="RJJ11" s="14"/>
      <c r="RJK11" s="14"/>
      <c r="RJL11" s="14"/>
      <c r="RJM11" s="14"/>
      <c r="RJN11" s="14"/>
      <c r="RJO11" s="14"/>
      <c r="RJP11" s="14"/>
      <c r="RJQ11" s="14"/>
      <c r="RJR11" s="14"/>
      <c r="RJS11" s="14"/>
      <c r="RJT11" s="14"/>
      <c r="RJU11" s="14"/>
      <c r="RJV11" s="14"/>
      <c r="RJW11" s="14"/>
      <c r="RJX11" s="14"/>
      <c r="RJY11" s="14"/>
      <c r="RJZ11" s="14"/>
      <c r="RKA11" s="14"/>
      <c r="RKB11" s="14"/>
      <c r="RKC11" s="14"/>
      <c r="RKD11" s="14"/>
      <c r="RKE11" s="14"/>
      <c r="RKF11" s="14"/>
      <c r="RKG11" s="14"/>
      <c r="RKH11" s="14"/>
      <c r="RKI11" s="14"/>
      <c r="RKJ11" s="14"/>
      <c r="RKK11" s="14"/>
      <c r="RKL11" s="14"/>
      <c r="RKM11" s="14"/>
      <c r="RKN11" s="14"/>
      <c r="RKO11" s="14"/>
      <c r="RKP11" s="14"/>
      <c r="RKQ11" s="14"/>
      <c r="RKR11" s="14"/>
      <c r="RKS11" s="14"/>
      <c r="RKT11" s="14"/>
      <c r="RKU11" s="14"/>
      <c r="RKV11" s="14"/>
      <c r="RKW11" s="14"/>
      <c r="RKX11" s="14"/>
      <c r="RKY11" s="14"/>
      <c r="RKZ11" s="14"/>
      <c r="RLA11" s="14"/>
      <c r="RLB11" s="14"/>
      <c r="RLC11" s="14"/>
      <c r="RLD11" s="14"/>
      <c r="RLE11" s="14"/>
      <c r="RLF11" s="14"/>
      <c r="RLG11" s="14"/>
      <c r="RLH11" s="14"/>
      <c r="RLI11" s="14"/>
      <c r="RLJ11" s="14"/>
      <c r="RLK11" s="14"/>
      <c r="RLL11" s="14"/>
      <c r="RLM11" s="14"/>
      <c r="RLN11" s="14"/>
      <c r="RLO11" s="14"/>
      <c r="RLP11" s="14"/>
      <c r="RLQ11" s="14"/>
      <c r="RLR11" s="14"/>
      <c r="RLS11" s="14"/>
      <c r="RLT11" s="14"/>
      <c r="RLU11" s="14"/>
      <c r="RLV11" s="14"/>
      <c r="RLW11" s="14"/>
      <c r="RLX11" s="14"/>
      <c r="RLY11" s="14"/>
      <c r="RLZ11" s="14"/>
      <c r="RMA11" s="14"/>
      <c r="RMB11" s="14"/>
      <c r="RMC11" s="14"/>
      <c r="RMD11" s="14"/>
      <c r="RME11" s="14"/>
      <c r="RMF11" s="14"/>
      <c r="RMG11" s="14"/>
      <c r="RMH11" s="14"/>
      <c r="RMI11" s="14"/>
      <c r="RMJ11" s="14"/>
      <c r="RMK11" s="14"/>
      <c r="RML11" s="14"/>
      <c r="RMM11" s="14"/>
      <c r="RMN11" s="14"/>
      <c r="RMO11" s="14"/>
      <c r="RMP11" s="14"/>
      <c r="RMQ11" s="14"/>
      <c r="RMR11" s="14"/>
      <c r="RMS11" s="14"/>
      <c r="RMT11" s="14"/>
      <c r="RMU11" s="14"/>
      <c r="RMV11" s="14"/>
      <c r="RMW11" s="14"/>
      <c r="RMX11" s="14"/>
      <c r="RMY11" s="14"/>
      <c r="RMZ11" s="14"/>
      <c r="RNA11" s="14"/>
      <c r="RNB11" s="14"/>
      <c r="RNC11" s="14"/>
      <c r="RND11" s="14"/>
      <c r="RNE11" s="14"/>
      <c r="RNF11" s="14"/>
      <c r="RNG11" s="14"/>
      <c r="RNH11" s="14"/>
      <c r="RNI11" s="14"/>
      <c r="RNJ11" s="14"/>
      <c r="RNK11" s="14"/>
      <c r="RNL11" s="14"/>
      <c r="RNM11" s="14"/>
      <c r="RNN11" s="14"/>
      <c r="RNO11" s="14"/>
      <c r="RNP11" s="14"/>
      <c r="RNQ11" s="14"/>
      <c r="RNR11" s="14"/>
      <c r="RNS11" s="14"/>
      <c r="RNT11" s="14"/>
      <c r="RNU11" s="14"/>
      <c r="RNV11" s="14"/>
      <c r="RNW11" s="14"/>
      <c r="RNX11" s="14"/>
      <c r="RNY11" s="14"/>
      <c r="RNZ11" s="14"/>
      <c r="ROA11" s="14"/>
      <c r="ROB11" s="14"/>
      <c r="ROC11" s="14"/>
      <c r="ROD11" s="14"/>
      <c r="ROE11" s="14"/>
      <c r="ROF11" s="14"/>
      <c r="ROG11" s="14"/>
      <c r="ROH11" s="14"/>
      <c r="ROI11" s="14"/>
      <c r="ROJ11" s="14"/>
      <c r="ROK11" s="14"/>
      <c r="ROL11" s="14"/>
      <c r="ROM11" s="14"/>
      <c r="RON11" s="14"/>
      <c r="ROO11" s="14"/>
      <c r="ROP11" s="14"/>
      <c r="ROQ11" s="14"/>
      <c r="ROR11" s="14"/>
      <c r="ROS11" s="14"/>
      <c r="ROT11" s="14"/>
      <c r="ROU11" s="14"/>
      <c r="ROV11" s="14"/>
      <c r="ROW11" s="14"/>
      <c r="ROX11" s="14"/>
      <c r="ROY11" s="14"/>
      <c r="ROZ11" s="14"/>
      <c r="RPA11" s="14"/>
      <c r="RPB11" s="14"/>
      <c r="RPC11" s="14"/>
      <c r="RPD11" s="14"/>
      <c r="RPE11" s="14"/>
      <c r="RPF11" s="14"/>
      <c r="RPG11" s="14"/>
      <c r="RPH11" s="14"/>
      <c r="RPI11" s="14"/>
      <c r="RPJ11" s="14"/>
      <c r="RPK11" s="14"/>
      <c r="RPL11" s="14"/>
      <c r="RPM11" s="14"/>
      <c r="RPN11" s="14"/>
      <c r="RPO11" s="14"/>
      <c r="RPP11" s="14"/>
      <c r="RPQ11" s="14"/>
      <c r="RPR11" s="14"/>
      <c r="RPS11" s="14"/>
      <c r="RPT11" s="14"/>
      <c r="RPU11" s="14"/>
      <c r="RPV11" s="14"/>
      <c r="RPW11" s="14"/>
      <c r="RPX11" s="14"/>
      <c r="RPY11" s="14"/>
      <c r="RPZ11" s="14"/>
      <c r="RQA11" s="14"/>
      <c r="RQB11" s="14"/>
      <c r="RQC11" s="14"/>
      <c r="RQD11" s="14"/>
      <c r="RQE11" s="14"/>
      <c r="RQF11" s="14"/>
      <c r="RQG11" s="14"/>
      <c r="RQH11" s="14"/>
      <c r="RQI11" s="14"/>
      <c r="RQJ11" s="14"/>
      <c r="RQK11" s="14"/>
      <c r="RQL11" s="14"/>
      <c r="RQM11" s="14"/>
      <c r="RQN11" s="14"/>
      <c r="RQO11" s="14"/>
      <c r="RQP11" s="14"/>
      <c r="RQQ11" s="14"/>
      <c r="RQR11" s="14"/>
      <c r="RQS11" s="14"/>
      <c r="RQT11" s="14"/>
      <c r="RQU11" s="14"/>
      <c r="RQV11" s="14"/>
      <c r="RQW11" s="14"/>
      <c r="RQX11" s="14"/>
      <c r="RQY11" s="14"/>
      <c r="RQZ11" s="14"/>
      <c r="RRA11" s="14"/>
      <c r="RRB11" s="14"/>
      <c r="RRC11" s="14"/>
      <c r="RRD11" s="14"/>
      <c r="RRE11" s="14"/>
      <c r="RRF11" s="14"/>
      <c r="RRG11" s="14"/>
      <c r="RRH11" s="14"/>
      <c r="RRI11" s="14"/>
      <c r="RRJ11" s="14"/>
      <c r="RRK11" s="14"/>
      <c r="RRL11" s="14"/>
      <c r="RRM11" s="14"/>
      <c r="RRN11" s="14"/>
      <c r="RRO11" s="14"/>
      <c r="RRP11" s="14"/>
      <c r="RRQ11" s="14"/>
      <c r="RRR11" s="14"/>
      <c r="RRS11" s="14"/>
      <c r="RRT11" s="14"/>
      <c r="RRU11" s="14"/>
      <c r="RRV11" s="14"/>
      <c r="RRW11" s="14"/>
      <c r="RRX11" s="14"/>
      <c r="RRY11" s="14"/>
      <c r="RRZ11" s="14"/>
      <c r="RSA11" s="14"/>
      <c r="RSB11" s="14"/>
      <c r="RSC11" s="14"/>
      <c r="RSD11" s="14"/>
      <c r="RSE11" s="14"/>
      <c r="RSF11" s="14"/>
      <c r="RSG11" s="14"/>
      <c r="RSH11" s="14"/>
      <c r="RSI11" s="14"/>
      <c r="RSJ11" s="14"/>
      <c r="RSK11" s="14"/>
      <c r="RSL11" s="14"/>
      <c r="RSM11" s="14"/>
      <c r="RSN11" s="14"/>
      <c r="RSO11" s="14"/>
      <c r="RSP11" s="14"/>
      <c r="RSQ11" s="14"/>
      <c r="RSR11" s="14"/>
      <c r="RSS11" s="14"/>
      <c r="RST11" s="14"/>
      <c r="RSU11" s="14"/>
      <c r="RSV11" s="14"/>
      <c r="RSW11" s="14"/>
      <c r="RSX11" s="14"/>
      <c r="RSY11" s="14"/>
      <c r="RSZ11" s="14"/>
      <c r="RTA11" s="14"/>
      <c r="RTB11" s="14"/>
      <c r="RTC11" s="14"/>
      <c r="RTD11" s="14"/>
      <c r="RTE11" s="14"/>
      <c r="RTF11" s="14"/>
      <c r="RTG11" s="14"/>
      <c r="RTH11" s="14"/>
      <c r="RTI11" s="14"/>
      <c r="RTJ11" s="14"/>
      <c r="RTK11" s="14"/>
      <c r="RTL11" s="14"/>
      <c r="RTM11" s="14"/>
      <c r="RTN11" s="14"/>
      <c r="RTO11" s="14"/>
      <c r="RTP11" s="14"/>
      <c r="RTQ11" s="14"/>
      <c r="RTR11" s="14"/>
      <c r="RTS11" s="14"/>
      <c r="RTT11" s="14"/>
      <c r="RTU11" s="14"/>
      <c r="RTV11" s="14"/>
      <c r="RTW11" s="14"/>
      <c r="RTX11" s="14"/>
      <c r="RTY11" s="14"/>
      <c r="RTZ11" s="14"/>
      <c r="RUA11" s="14"/>
      <c r="RUB11" s="14"/>
      <c r="RUC11" s="14"/>
      <c r="RUD11" s="14"/>
      <c r="RUE11" s="14"/>
      <c r="RUF11" s="14"/>
      <c r="RUG11" s="14"/>
      <c r="RUH11" s="14"/>
      <c r="RUI11" s="14"/>
      <c r="RUJ11" s="14"/>
      <c r="RUK11" s="14"/>
      <c r="RUL11" s="14"/>
      <c r="RUM11" s="14"/>
      <c r="RUN11" s="14"/>
      <c r="RUO11" s="14"/>
      <c r="RUP11" s="14"/>
      <c r="RUQ11" s="14"/>
      <c r="RUR11" s="14"/>
      <c r="RUS11" s="14"/>
      <c r="RUT11" s="14"/>
      <c r="RUU11" s="14"/>
      <c r="RUV11" s="14"/>
      <c r="RUW11" s="14"/>
      <c r="RUX11" s="14"/>
      <c r="RUY11" s="14"/>
      <c r="RUZ11" s="14"/>
      <c r="RVA11" s="14"/>
      <c r="RVB11" s="14"/>
      <c r="RVC11" s="14"/>
      <c r="RVD11" s="14"/>
      <c r="RVE11" s="14"/>
      <c r="RVF11" s="14"/>
      <c r="RVG11" s="14"/>
      <c r="RVH11" s="14"/>
      <c r="RVI11" s="14"/>
      <c r="RVJ11" s="14"/>
      <c r="RVK11" s="14"/>
      <c r="RVL11" s="14"/>
      <c r="RVM11" s="14"/>
      <c r="RVN11" s="14"/>
      <c r="RVO11" s="14"/>
      <c r="RVP11" s="14"/>
      <c r="RVQ11" s="14"/>
      <c r="RVR11" s="14"/>
      <c r="RVS11" s="14"/>
      <c r="RVT11" s="14"/>
      <c r="RVU11" s="14"/>
      <c r="RVV11" s="14"/>
      <c r="RVW11" s="14"/>
      <c r="RVX11" s="14"/>
      <c r="RVY11" s="14"/>
      <c r="RVZ11" s="14"/>
      <c r="RWA11" s="14"/>
      <c r="RWB11" s="14"/>
      <c r="RWC11" s="14"/>
      <c r="RWD11" s="14"/>
      <c r="RWE11" s="14"/>
      <c r="RWF11" s="14"/>
      <c r="RWG11" s="14"/>
      <c r="RWH11" s="14"/>
      <c r="RWI11" s="14"/>
      <c r="RWJ11" s="14"/>
      <c r="RWK11" s="14"/>
      <c r="RWL11" s="14"/>
      <c r="RWM11" s="14"/>
      <c r="RWN11" s="14"/>
      <c r="RWO11" s="14"/>
      <c r="RWP11" s="14"/>
      <c r="RWQ11" s="14"/>
      <c r="RWR11" s="14"/>
      <c r="RWS11" s="14"/>
      <c r="RWT11" s="14"/>
      <c r="RWU11" s="14"/>
      <c r="RWV11" s="14"/>
      <c r="RWW11" s="14"/>
      <c r="RWX11" s="14"/>
      <c r="RWY11" s="14"/>
      <c r="RWZ11" s="14"/>
      <c r="RXA11" s="14"/>
      <c r="RXB11" s="14"/>
      <c r="RXC11" s="14"/>
      <c r="RXD11" s="14"/>
      <c r="RXE11" s="14"/>
      <c r="RXF11" s="14"/>
      <c r="RXG11" s="14"/>
      <c r="RXH11" s="14"/>
      <c r="RXI11" s="14"/>
      <c r="RXJ11" s="14"/>
      <c r="RXK11" s="14"/>
      <c r="RXL11" s="14"/>
      <c r="RXM11" s="14"/>
      <c r="RXN11" s="14"/>
      <c r="RXO11" s="14"/>
      <c r="RXP11" s="14"/>
      <c r="RXQ11" s="14"/>
      <c r="RXR11" s="14"/>
      <c r="RXS11" s="14"/>
      <c r="RXT11" s="14"/>
      <c r="RXU11" s="14"/>
      <c r="RXV11" s="14"/>
      <c r="RXW11" s="14"/>
      <c r="RXX11" s="14"/>
      <c r="RXY11" s="14"/>
      <c r="RXZ11" s="14"/>
      <c r="RYA11" s="14"/>
      <c r="RYB11" s="14"/>
      <c r="RYC11" s="14"/>
      <c r="RYD11" s="14"/>
      <c r="RYE11" s="14"/>
      <c r="RYF11" s="14"/>
      <c r="RYG11" s="14"/>
      <c r="RYH11" s="14"/>
      <c r="RYI11" s="14"/>
      <c r="RYJ11" s="14"/>
      <c r="RYK11" s="14"/>
      <c r="RYL11" s="14"/>
      <c r="RYM11" s="14"/>
      <c r="RYN11" s="14"/>
      <c r="RYO11" s="14"/>
      <c r="RYP11" s="14"/>
      <c r="RYQ11" s="14"/>
      <c r="RYR11" s="14"/>
      <c r="RYS11" s="14"/>
      <c r="RYT11" s="14"/>
      <c r="RYU11" s="14"/>
      <c r="RYV11" s="14"/>
      <c r="RYW11" s="14"/>
      <c r="RYX11" s="14"/>
      <c r="RYY11" s="14"/>
      <c r="RYZ11" s="14"/>
      <c r="RZA11" s="14"/>
      <c r="RZB11" s="14"/>
      <c r="RZC11" s="14"/>
      <c r="RZD11" s="14"/>
      <c r="RZE11" s="14"/>
      <c r="RZF11" s="14"/>
      <c r="RZG11" s="14"/>
      <c r="RZH11" s="14"/>
      <c r="RZI11" s="14"/>
      <c r="RZJ11" s="14"/>
      <c r="RZK11" s="14"/>
      <c r="RZL11" s="14"/>
      <c r="RZM11" s="14"/>
      <c r="RZN11" s="14"/>
      <c r="RZO11" s="14"/>
      <c r="RZP11" s="14"/>
      <c r="RZQ11" s="14"/>
      <c r="RZR11" s="14"/>
      <c r="RZS11" s="14"/>
      <c r="RZT11" s="14"/>
      <c r="RZU11" s="14"/>
      <c r="RZV11" s="14"/>
      <c r="RZW11" s="14"/>
      <c r="RZX11" s="14"/>
      <c r="RZY11" s="14"/>
      <c r="RZZ11" s="14"/>
      <c r="SAA11" s="14"/>
      <c r="SAB11" s="14"/>
      <c r="SAC11" s="14"/>
      <c r="SAD11" s="14"/>
      <c r="SAE11" s="14"/>
      <c r="SAF11" s="14"/>
      <c r="SAG11" s="14"/>
      <c r="SAH11" s="14"/>
      <c r="SAI11" s="14"/>
      <c r="SAJ11" s="14"/>
      <c r="SAK11" s="14"/>
      <c r="SAL11" s="14"/>
      <c r="SAM11" s="14"/>
      <c r="SAN11" s="14"/>
      <c r="SAO11" s="14"/>
      <c r="SAP11" s="14"/>
      <c r="SAQ11" s="14"/>
      <c r="SAR11" s="14"/>
      <c r="SAS11" s="14"/>
      <c r="SAT11" s="14"/>
      <c r="SAU11" s="14"/>
      <c r="SAV11" s="14"/>
      <c r="SAW11" s="14"/>
      <c r="SAX11" s="14"/>
      <c r="SAY11" s="14"/>
      <c r="SAZ11" s="14"/>
      <c r="SBA11" s="14"/>
      <c r="SBB11" s="14"/>
      <c r="SBC11" s="14"/>
      <c r="SBD11" s="14"/>
      <c r="SBE11" s="14"/>
      <c r="SBF11" s="14"/>
      <c r="SBG11" s="14"/>
      <c r="SBH11" s="14"/>
      <c r="SBI11" s="14"/>
      <c r="SBJ11" s="14"/>
      <c r="SBK11" s="14"/>
      <c r="SBL11" s="14"/>
      <c r="SBM11" s="14"/>
      <c r="SBN11" s="14"/>
      <c r="SBO11" s="14"/>
      <c r="SBP11" s="14"/>
      <c r="SBQ11" s="14"/>
      <c r="SBR11" s="14"/>
      <c r="SBS11" s="14"/>
      <c r="SBT11" s="14"/>
      <c r="SBU11" s="14"/>
      <c r="SBV11" s="14"/>
      <c r="SBW11" s="14"/>
      <c r="SBX11" s="14"/>
      <c r="SBY11" s="14"/>
      <c r="SBZ11" s="14"/>
      <c r="SCA11" s="14"/>
      <c r="SCB11" s="14"/>
      <c r="SCC11" s="14"/>
      <c r="SCD11" s="14"/>
      <c r="SCE11" s="14"/>
      <c r="SCF11" s="14"/>
      <c r="SCG11" s="14"/>
      <c r="SCH11" s="14"/>
      <c r="SCI11" s="14"/>
      <c r="SCJ11" s="14"/>
      <c r="SCK11" s="14"/>
      <c r="SCL11" s="14"/>
      <c r="SCM11" s="14"/>
      <c r="SCN11" s="14"/>
      <c r="SCO11" s="14"/>
      <c r="SCP11" s="14"/>
      <c r="SCQ11" s="14"/>
      <c r="SCR11" s="14"/>
      <c r="SCS11" s="14"/>
      <c r="SCT11" s="14"/>
      <c r="SCU11" s="14"/>
      <c r="SCV11" s="14"/>
      <c r="SCW11" s="14"/>
      <c r="SCX11" s="14"/>
      <c r="SCY11" s="14"/>
      <c r="SCZ11" s="14"/>
      <c r="SDA11" s="14"/>
      <c r="SDB11" s="14"/>
      <c r="SDC11" s="14"/>
      <c r="SDD11" s="14"/>
      <c r="SDE11" s="14"/>
      <c r="SDF11" s="14"/>
      <c r="SDG11" s="14"/>
      <c r="SDH11" s="14"/>
      <c r="SDI11" s="14"/>
      <c r="SDJ11" s="14"/>
      <c r="SDK11" s="14"/>
      <c r="SDL11" s="14"/>
      <c r="SDM11" s="14"/>
      <c r="SDN11" s="14"/>
      <c r="SDO11" s="14"/>
      <c r="SDP11" s="14"/>
      <c r="SDQ11" s="14"/>
      <c r="SDR11" s="14"/>
      <c r="SDS11" s="14"/>
      <c r="SDT11" s="14"/>
      <c r="SDU11" s="14"/>
      <c r="SDV11" s="14"/>
      <c r="SDW11" s="14"/>
      <c r="SDX11" s="14"/>
      <c r="SDY11" s="14"/>
      <c r="SDZ11" s="14"/>
      <c r="SEA11" s="14"/>
      <c r="SEB11" s="14"/>
      <c r="SEC11" s="14"/>
      <c r="SED11" s="14"/>
      <c r="SEE11" s="14"/>
      <c r="SEF11" s="14"/>
      <c r="SEG11" s="14"/>
      <c r="SEH11" s="14"/>
      <c r="SEI11" s="14"/>
      <c r="SEJ11" s="14"/>
      <c r="SEK11" s="14"/>
      <c r="SEL11" s="14"/>
      <c r="SEM11" s="14"/>
      <c r="SEN11" s="14"/>
      <c r="SEO11" s="14"/>
      <c r="SEP11" s="14"/>
      <c r="SEQ11" s="14"/>
      <c r="SER11" s="14"/>
      <c r="SES11" s="14"/>
      <c r="SET11" s="14"/>
      <c r="SEU11" s="14"/>
      <c r="SEV11" s="14"/>
      <c r="SEW11" s="14"/>
      <c r="SEX11" s="14"/>
      <c r="SEY11" s="14"/>
      <c r="SEZ11" s="14"/>
      <c r="SFA11" s="14"/>
      <c r="SFB11" s="14"/>
      <c r="SFC11" s="14"/>
      <c r="SFD11" s="14"/>
      <c r="SFE11" s="14"/>
      <c r="SFF11" s="14"/>
      <c r="SFG11" s="14"/>
      <c r="SFH11" s="14"/>
      <c r="SFI11" s="14"/>
      <c r="SFJ11" s="14"/>
      <c r="SFK11" s="14"/>
      <c r="SFL11" s="14"/>
      <c r="SFM11" s="14"/>
      <c r="SFN11" s="14"/>
      <c r="SFO11" s="14"/>
      <c r="SFP11" s="14"/>
      <c r="SFQ11" s="14"/>
      <c r="SFR11" s="14"/>
      <c r="SFS11" s="14"/>
      <c r="SFT11" s="14"/>
      <c r="SFU11" s="14"/>
      <c r="SFV11" s="14"/>
      <c r="SFW11" s="14"/>
      <c r="SFX11" s="14"/>
      <c r="SFY11" s="14"/>
      <c r="SFZ11" s="14"/>
      <c r="SGA11" s="14"/>
      <c r="SGB11" s="14"/>
      <c r="SGC11" s="14"/>
      <c r="SGD11" s="14"/>
      <c r="SGE11" s="14"/>
      <c r="SGF11" s="14"/>
      <c r="SGG11" s="14"/>
      <c r="SGH11" s="14"/>
      <c r="SGI11" s="14"/>
      <c r="SGJ11" s="14"/>
      <c r="SGK11" s="14"/>
      <c r="SGL11" s="14"/>
      <c r="SGM11" s="14"/>
      <c r="SGN11" s="14"/>
      <c r="SGO11" s="14"/>
      <c r="SGP11" s="14"/>
      <c r="SGQ11" s="14"/>
      <c r="SGR11" s="14"/>
      <c r="SGS11" s="14"/>
      <c r="SGT11" s="14"/>
      <c r="SGU11" s="14"/>
      <c r="SGV11" s="14"/>
      <c r="SGW11" s="14"/>
      <c r="SGX11" s="14"/>
      <c r="SGY11" s="14"/>
      <c r="SGZ11" s="14"/>
      <c r="SHA11" s="14"/>
      <c r="SHB11" s="14"/>
      <c r="SHC11" s="14"/>
      <c r="SHD11" s="14"/>
      <c r="SHE11" s="14"/>
      <c r="SHF11" s="14"/>
      <c r="SHG11" s="14"/>
      <c r="SHH11" s="14"/>
      <c r="SHI11" s="14"/>
      <c r="SHJ11" s="14"/>
      <c r="SHK11" s="14"/>
      <c r="SHL11" s="14"/>
      <c r="SHM11" s="14"/>
      <c r="SHN11" s="14"/>
      <c r="SHO11" s="14"/>
      <c r="SHP11" s="14"/>
      <c r="SHQ11" s="14"/>
      <c r="SHR11" s="14"/>
      <c r="SHS11" s="14"/>
      <c r="SHT11" s="14"/>
      <c r="SHU11" s="14"/>
      <c r="SHV11" s="14"/>
      <c r="SHW11" s="14"/>
      <c r="SHX11" s="14"/>
      <c r="SHY11" s="14"/>
      <c r="SHZ11" s="14"/>
      <c r="SIA11" s="14"/>
      <c r="SIB11" s="14"/>
      <c r="SIC11" s="14"/>
      <c r="SID11" s="14"/>
      <c r="SIE11" s="14"/>
      <c r="SIF11" s="14"/>
      <c r="SIG11" s="14"/>
      <c r="SIH11" s="14"/>
      <c r="SII11" s="14"/>
      <c r="SIJ11" s="14"/>
      <c r="SIK11" s="14"/>
      <c r="SIL11" s="14"/>
      <c r="SIM11" s="14"/>
      <c r="SIN11" s="14"/>
      <c r="SIO11" s="14"/>
      <c r="SIP11" s="14"/>
      <c r="SIQ11" s="14"/>
      <c r="SIR11" s="14"/>
      <c r="SIS11" s="14"/>
      <c r="SIT11" s="14"/>
      <c r="SIU11" s="14"/>
      <c r="SIV11" s="14"/>
      <c r="SIW11" s="14"/>
      <c r="SIX11" s="14"/>
      <c r="SIY11" s="14"/>
      <c r="SIZ11" s="14"/>
      <c r="SJA11" s="14"/>
      <c r="SJB11" s="14"/>
      <c r="SJC11" s="14"/>
      <c r="SJD11" s="14"/>
      <c r="SJE11" s="14"/>
      <c r="SJF11" s="14"/>
      <c r="SJG11" s="14"/>
      <c r="SJH11" s="14"/>
      <c r="SJI11" s="14"/>
      <c r="SJJ11" s="14"/>
      <c r="SJK11" s="14"/>
      <c r="SJL11" s="14"/>
      <c r="SJM11" s="14"/>
      <c r="SJN11" s="14"/>
      <c r="SJO11" s="14"/>
      <c r="SJP11" s="14"/>
      <c r="SJQ11" s="14"/>
      <c r="SJR11" s="14"/>
      <c r="SJS11" s="14"/>
      <c r="SJT11" s="14"/>
      <c r="SJU11" s="14"/>
      <c r="SJV11" s="14"/>
      <c r="SJW11" s="14"/>
      <c r="SJX11" s="14"/>
      <c r="SJY11" s="14"/>
      <c r="SJZ11" s="14"/>
      <c r="SKA11" s="14"/>
      <c r="SKB11" s="14"/>
      <c r="SKC11" s="14"/>
      <c r="SKD11" s="14"/>
      <c r="SKE11" s="14"/>
      <c r="SKF11" s="14"/>
      <c r="SKG11" s="14"/>
      <c r="SKH11" s="14"/>
      <c r="SKI11" s="14"/>
      <c r="SKJ11" s="14"/>
      <c r="SKK11" s="14"/>
      <c r="SKL11" s="14"/>
      <c r="SKM11" s="14"/>
      <c r="SKN11" s="14"/>
      <c r="SKO11" s="14"/>
      <c r="SKP11" s="14"/>
      <c r="SKQ11" s="14"/>
      <c r="SKR11" s="14"/>
      <c r="SKS11" s="14"/>
      <c r="SKT11" s="14"/>
      <c r="SKU11" s="14"/>
      <c r="SKV11" s="14"/>
      <c r="SKW11" s="14"/>
      <c r="SKX11" s="14"/>
      <c r="SKY11" s="14"/>
      <c r="SKZ11" s="14"/>
      <c r="SLA11" s="14"/>
      <c r="SLB11" s="14"/>
      <c r="SLC11" s="14"/>
      <c r="SLD11" s="14"/>
      <c r="SLE11" s="14"/>
      <c r="SLF11" s="14"/>
      <c r="SLG11" s="14"/>
      <c r="SLH11" s="14"/>
      <c r="SLI11" s="14"/>
      <c r="SLJ11" s="14"/>
      <c r="SLK11" s="14"/>
      <c r="SLL11" s="14"/>
      <c r="SLM11" s="14"/>
      <c r="SLN11" s="14"/>
      <c r="SLO11" s="14"/>
      <c r="SLP11" s="14"/>
      <c r="SLQ11" s="14"/>
      <c r="SLR11" s="14"/>
      <c r="SLS11" s="14"/>
      <c r="SLT11" s="14"/>
      <c r="SLU11" s="14"/>
      <c r="SLV11" s="14"/>
      <c r="SLW11" s="14"/>
      <c r="SLX11" s="14"/>
      <c r="SLY11" s="14"/>
      <c r="SLZ11" s="14"/>
      <c r="SMA11" s="14"/>
      <c r="SMB11" s="14"/>
      <c r="SMC11" s="14"/>
      <c r="SMD11" s="14"/>
      <c r="SME11" s="14"/>
      <c r="SMF11" s="14"/>
      <c r="SMG11" s="14"/>
      <c r="SMH11" s="14"/>
      <c r="SMI11" s="14"/>
      <c r="SMJ11" s="14"/>
      <c r="SMK11" s="14"/>
      <c r="SML11" s="14"/>
      <c r="SMM11" s="14"/>
      <c r="SMN11" s="14"/>
      <c r="SMO11" s="14"/>
      <c r="SMP11" s="14"/>
      <c r="SMQ11" s="14"/>
      <c r="SMR11" s="14"/>
      <c r="SMS11" s="14"/>
      <c r="SMT11" s="14"/>
      <c r="SMU11" s="14"/>
      <c r="SMV11" s="14"/>
      <c r="SMW11" s="14"/>
      <c r="SMX11" s="14"/>
      <c r="SMY11" s="14"/>
      <c r="SMZ11" s="14"/>
      <c r="SNA11" s="14"/>
      <c r="SNB11" s="14"/>
      <c r="SNC11" s="14"/>
      <c r="SND11" s="14"/>
      <c r="SNE11" s="14"/>
      <c r="SNF11" s="14"/>
      <c r="SNG11" s="14"/>
      <c r="SNH11" s="14"/>
      <c r="SNI11" s="14"/>
      <c r="SNJ11" s="14"/>
      <c r="SNK11" s="14"/>
      <c r="SNL11" s="14"/>
      <c r="SNM11" s="14"/>
      <c r="SNN11" s="14"/>
      <c r="SNO11" s="14"/>
      <c r="SNP11" s="14"/>
      <c r="SNQ11" s="14"/>
      <c r="SNR11" s="14"/>
      <c r="SNS11" s="14"/>
      <c r="SNT11" s="14"/>
      <c r="SNU11" s="14"/>
      <c r="SNV11" s="14"/>
      <c r="SNW11" s="14"/>
      <c r="SNX11" s="14"/>
      <c r="SNY11" s="14"/>
      <c r="SNZ11" s="14"/>
      <c r="SOA11" s="14"/>
      <c r="SOB11" s="14"/>
      <c r="SOC11" s="14"/>
      <c r="SOD11" s="14"/>
      <c r="SOE11" s="14"/>
      <c r="SOF11" s="14"/>
      <c r="SOG11" s="14"/>
      <c r="SOH11" s="14"/>
      <c r="SOI11" s="14"/>
      <c r="SOJ11" s="14"/>
      <c r="SOK11" s="14"/>
      <c r="SOL11" s="14"/>
      <c r="SOM11" s="14"/>
      <c r="SON11" s="14"/>
      <c r="SOO11" s="14"/>
      <c r="SOP11" s="14"/>
      <c r="SOQ11" s="14"/>
      <c r="SOR11" s="14"/>
      <c r="SOS11" s="14"/>
      <c r="SOT11" s="14"/>
      <c r="SOU11" s="14"/>
      <c r="SOV11" s="14"/>
      <c r="SOW11" s="14"/>
      <c r="SOX11" s="14"/>
      <c r="SOY11" s="14"/>
      <c r="SOZ11" s="14"/>
      <c r="SPA11" s="14"/>
      <c r="SPB11" s="14"/>
      <c r="SPC11" s="14"/>
      <c r="SPD11" s="14"/>
      <c r="SPE11" s="14"/>
      <c r="SPF11" s="14"/>
      <c r="SPG11" s="14"/>
      <c r="SPH11" s="14"/>
      <c r="SPI11" s="14"/>
      <c r="SPJ11" s="14"/>
      <c r="SPK11" s="14"/>
      <c r="SPL11" s="14"/>
      <c r="SPM11" s="14"/>
      <c r="SPN11" s="14"/>
      <c r="SPO11" s="14"/>
      <c r="SPP11" s="14"/>
      <c r="SPQ11" s="14"/>
      <c r="SPR11" s="14"/>
      <c r="SPS11" s="14"/>
      <c r="SPT11" s="14"/>
      <c r="SPU11" s="14"/>
      <c r="SPV11" s="14"/>
      <c r="SPW11" s="14"/>
      <c r="SPX11" s="14"/>
      <c r="SPY11" s="14"/>
      <c r="SPZ11" s="14"/>
      <c r="SQA11" s="14"/>
      <c r="SQB11" s="14"/>
      <c r="SQC11" s="14"/>
      <c r="SQD11" s="14"/>
      <c r="SQE11" s="14"/>
      <c r="SQF11" s="14"/>
      <c r="SQG11" s="14"/>
      <c r="SQH11" s="14"/>
      <c r="SQI11" s="14"/>
      <c r="SQJ11" s="14"/>
      <c r="SQK11" s="14"/>
      <c r="SQL11" s="14"/>
      <c r="SQM11" s="14"/>
      <c r="SQN11" s="14"/>
      <c r="SQO11" s="14"/>
      <c r="SQP11" s="14"/>
      <c r="SQQ11" s="14"/>
      <c r="SQR11" s="14"/>
      <c r="SQS11" s="14"/>
      <c r="SQT11" s="14"/>
      <c r="SQU11" s="14"/>
      <c r="SQV11" s="14"/>
      <c r="SQW11" s="14"/>
      <c r="SQX11" s="14"/>
      <c r="SQY11" s="14"/>
      <c r="SQZ11" s="14"/>
      <c r="SRA11" s="14"/>
      <c r="SRB11" s="14"/>
      <c r="SRC11" s="14"/>
      <c r="SRD11" s="14"/>
      <c r="SRE11" s="14"/>
      <c r="SRF11" s="14"/>
      <c r="SRG11" s="14"/>
      <c r="SRH11" s="14"/>
      <c r="SRI11" s="14"/>
      <c r="SRJ11" s="14"/>
      <c r="SRK11" s="14"/>
      <c r="SRL11" s="14"/>
      <c r="SRM11" s="14"/>
      <c r="SRN11" s="14"/>
      <c r="SRO11" s="14"/>
      <c r="SRP11" s="14"/>
      <c r="SRQ11" s="14"/>
      <c r="SRR11" s="14"/>
      <c r="SRS11" s="14"/>
      <c r="SRT11" s="14"/>
      <c r="SRU11" s="14"/>
      <c r="SRV11" s="14"/>
      <c r="SRW11" s="14"/>
      <c r="SRX11" s="14"/>
      <c r="SRY11" s="14"/>
      <c r="SRZ11" s="14"/>
      <c r="SSA11" s="14"/>
      <c r="SSB11" s="14"/>
      <c r="SSC11" s="14"/>
      <c r="SSD11" s="14"/>
      <c r="SSE11" s="14"/>
      <c r="SSF11" s="14"/>
      <c r="SSG11" s="14"/>
      <c r="SSH11" s="14"/>
      <c r="SSI11" s="14"/>
      <c r="SSJ11" s="14"/>
      <c r="SSK11" s="14"/>
      <c r="SSL11" s="14"/>
      <c r="SSM11" s="14"/>
      <c r="SSN11" s="14"/>
      <c r="SSO11" s="14"/>
      <c r="SSP11" s="14"/>
      <c r="SSQ11" s="14"/>
      <c r="SSR11" s="14"/>
      <c r="SSS11" s="14"/>
      <c r="SST11" s="14"/>
      <c r="SSU11" s="14"/>
      <c r="SSV11" s="14"/>
      <c r="SSW11" s="14"/>
      <c r="SSX11" s="14"/>
      <c r="SSY11" s="14"/>
      <c r="SSZ11" s="14"/>
      <c r="STA11" s="14"/>
      <c r="STB11" s="14"/>
      <c r="STC11" s="14"/>
      <c r="STD11" s="14"/>
      <c r="STE11" s="14"/>
      <c r="STF11" s="14"/>
      <c r="STG11" s="14"/>
      <c r="STH11" s="14"/>
      <c r="STI11" s="14"/>
      <c r="STJ11" s="14"/>
      <c r="STK11" s="14"/>
      <c r="STL11" s="14"/>
      <c r="STM11" s="14"/>
      <c r="STN11" s="14"/>
      <c r="STO11" s="14"/>
      <c r="STP11" s="14"/>
      <c r="STQ11" s="14"/>
      <c r="STR11" s="14"/>
      <c r="STS11" s="14"/>
      <c r="STT11" s="14"/>
      <c r="STU11" s="14"/>
      <c r="STV11" s="14"/>
      <c r="STW11" s="14"/>
      <c r="STX11" s="14"/>
      <c r="STY11" s="14"/>
      <c r="STZ11" s="14"/>
      <c r="SUA11" s="14"/>
      <c r="SUB11" s="14"/>
      <c r="SUC11" s="14"/>
      <c r="SUD11" s="14"/>
      <c r="SUE11" s="14"/>
      <c r="SUF11" s="14"/>
      <c r="SUG11" s="14"/>
      <c r="SUH11" s="14"/>
      <c r="SUI11" s="14"/>
      <c r="SUJ11" s="14"/>
      <c r="SUK11" s="14"/>
      <c r="SUL11" s="14"/>
      <c r="SUM11" s="14"/>
      <c r="SUN11" s="14"/>
      <c r="SUO11" s="14"/>
      <c r="SUP11" s="14"/>
      <c r="SUQ11" s="14"/>
      <c r="SUR11" s="14"/>
      <c r="SUS11" s="14"/>
      <c r="SUT11" s="14"/>
      <c r="SUU11" s="14"/>
      <c r="SUV11" s="14"/>
      <c r="SUW11" s="14"/>
      <c r="SUX11" s="14"/>
      <c r="SUY11" s="14"/>
      <c r="SUZ11" s="14"/>
      <c r="SVA11" s="14"/>
      <c r="SVB11" s="14"/>
      <c r="SVC11" s="14"/>
      <c r="SVD11" s="14"/>
      <c r="SVE11" s="14"/>
      <c r="SVF11" s="14"/>
      <c r="SVG11" s="14"/>
      <c r="SVH11" s="14"/>
      <c r="SVI11" s="14"/>
      <c r="SVJ11" s="14"/>
      <c r="SVK11" s="14"/>
      <c r="SVL11" s="14"/>
      <c r="SVM11" s="14"/>
      <c r="SVN11" s="14"/>
      <c r="SVO11" s="14"/>
      <c r="SVP11" s="14"/>
      <c r="SVQ11" s="14"/>
      <c r="SVR11" s="14"/>
      <c r="SVS11" s="14"/>
      <c r="SVT11" s="14"/>
      <c r="SVU11" s="14"/>
      <c r="SVV11" s="14"/>
      <c r="SVW11" s="14"/>
      <c r="SVX11" s="14"/>
      <c r="SVY11" s="14"/>
      <c r="SVZ11" s="14"/>
      <c r="SWA11" s="14"/>
      <c r="SWB11" s="14"/>
      <c r="SWC11" s="14"/>
      <c r="SWD11" s="14"/>
      <c r="SWE11" s="14"/>
      <c r="SWF11" s="14"/>
      <c r="SWG11" s="14"/>
      <c r="SWH11" s="14"/>
      <c r="SWI11" s="14"/>
      <c r="SWJ11" s="14"/>
      <c r="SWK11" s="14"/>
      <c r="SWL11" s="14"/>
      <c r="SWM11" s="14"/>
      <c r="SWN11" s="14"/>
      <c r="SWO11" s="14"/>
      <c r="SWP11" s="14"/>
      <c r="SWQ11" s="14"/>
      <c r="SWR11" s="14"/>
      <c r="SWS11" s="14"/>
      <c r="SWT11" s="14"/>
      <c r="SWU11" s="14"/>
      <c r="SWV11" s="14"/>
      <c r="SWW11" s="14"/>
      <c r="SWX11" s="14"/>
      <c r="SWY11" s="14"/>
      <c r="SWZ11" s="14"/>
      <c r="SXA11" s="14"/>
      <c r="SXB11" s="14"/>
      <c r="SXC11" s="14"/>
      <c r="SXD11" s="14"/>
      <c r="SXE11" s="14"/>
      <c r="SXF11" s="14"/>
      <c r="SXG11" s="14"/>
      <c r="SXH11" s="14"/>
      <c r="SXI11" s="14"/>
      <c r="SXJ11" s="14"/>
      <c r="SXK11" s="14"/>
      <c r="SXL11" s="14"/>
      <c r="SXM11" s="14"/>
      <c r="SXN11" s="14"/>
      <c r="SXO11" s="14"/>
      <c r="SXP11" s="14"/>
      <c r="SXQ11" s="14"/>
      <c r="SXR11" s="14"/>
      <c r="SXS11" s="14"/>
      <c r="SXT11" s="14"/>
      <c r="SXU11" s="14"/>
      <c r="SXV11" s="14"/>
      <c r="SXW11" s="14"/>
      <c r="SXX11" s="14"/>
      <c r="SXY11" s="14"/>
      <c r="SXZ11" s="14"/>
      <c r="SYA11" s="14"/>
      <c r="SYB11" s="14"/>
      <c r="SYC11" s="14"/>
      <c r="SYD11" s="14"/>
      <c r="SYE11" s="14"/>
      <c r="SYF11" s="14"/>
      <c r="SYG11" s="14"/>
      <c r="SYH11" s="14"/>
      <c r="SYI11" s="14"/>
      <c r="SYJ11" s="14"/>
      <c r="SYK11" s="14"/>
      <c r="SYL11" s="14"/>
      <c r="SYM11" s="14"/>
      <c r="SYN11" s="14"/>
      <c r="SYO11" s="14"/>
      <c r="SYP11" s="14"/>
      <c r="SYQ11" s="14"/>
      <c r="SYR11" s="14"/>
      <c r="SYS11" s="14"/>
      <c r="SYT11" s="14"/>
      <c r="SYU11" s="14"/>
      <c r="SYV11" s="14"/>
      <c r="SYW11" s="14"/>
      <c r="SYX11" s="14"/>
      <c r="SYY11" s="14"/>
      <c r="SYZ11" s="14"/>
      <c r="SZA11" s="14"/>
      <c r="SZB11" s="14"/>
      <c r="SZC11" s="14"/>
      <c r="SZD11" s="14"/>
      <c r="SZE11" s="14"/>
      <c r="SZF11" s="14"/>
      <c r="SZG11" s="14"/>
      <c r="SZH11" s="14"/>
      <c r="SZI11" s="14"/>
      <c r="SZJ11" s="14"/>
      <c r="SZK11" s="14"/>
      <c r="SZL11" s="14"/>
      <c r="SZM11" s="14"/>
      <c r="SZN11" s="14"/>
      <c r="SZO11" s="14"/>
      <c r="SZP11" s="14"/>
      <c r="SZQ11" s="14"/>
      <c r="SZR11" s="14"/>
      <c r="SZS11" s="14"/>
      <c r="SZT11" s="14"/>
      <c r="SZU11" s="14"/>
      <c r="SZV11" s="14"/>
      <c r="SZW11" s="14"/>
      <c r="SZX11" s="14"/>
      <c r="SZY11" s="14"/>
      <c r="SZZ11" s="14"/>
      <c r="TAA11" s="14"/>
      <c r="TAB11" s="14"/>
      <c r="TAC11" s="14"/>
      <c r="TAD11" s="14"/>
      <c r="TAE11" s="14"/>
      <c r="TAF11" s="14"/>
      <c r="TAG11" s="14"/>
      <c r="TAH11" s="14"/>
      <c r="TAI11" s="14"/>
      <c r="TAJ11" s="14"/>
      <c r="TAK11" s="14"/>
      <c r="TAL11" s="14"/>
      <c r="TAM11" s="14"/>
      <c r="TAN11" s="14"/>
      <c r="TAO11" s="14"/>
      <c r="TAP11" s="14"/>
      <c r="TAQ11" s="14"/>
      <c r="TAR11" s="14"/>
      <c r="TAS11" s="14"/>
      <c r="TAT11" s="14"/>
      <c r="TAU11" s="14"/>
      <c r="TAV11" s="14"/>
      <c r="TAW11" s="14"/>
      <c r="TAX11" s="14"/>
      <c r="TAY11" s="14"/>
      <c r="TAZ11" s="14"/>
      <c r="TBA11" s="14"/>
      <c r="TBB11" s="14"/>
      <c r="TBC11" s="14"/>
      <c r="TBD11" s="14"/>
      <c r="TBE11" s="14"/>
      <c r="TBF11" s="14"/>
      <c r="TBG11" s="14"/>
      <c r="TBH11" s="14"/>
      <c r="TBI11" s="14"/>
      <c r="TBJ11" s="14"/>
      <c r="TBK11" s="14"/>
      <c r="TBL11" s="14"/>
      <c r="TBM11" s="14"/>
      <c r="TBN11" s="14"/>
      <c r="TBO11" s="14"/>
      <c r="TBP11" s="14"/>
      <c r="TBQ11" s="14"/>
      <c r="TBR11" s="14"/>
      <c r="TBS11" s="14"/>
      <c r="TBT11" s="14"/>
      <c r="TBU11" s="14"/>
      <c r="TBV11" s="14"/>
      <c r="TBW11" s="14"/>
      <c r="TBX11" s="14"/>
      <c r="TBY11" s="14"/>
      <c r="TBZ11" s="14"/>
      <c r="TCA11" s="14"/>
      <c r="TCB11" s="14"/>
      <c r="TCC11" s="14"/>
      <c r="TCD11" s="14"/>
      <c r="TCE11" s="14"/>
      <c r="TCF11" s="14"/>
      <c r="TCG11" s="14"/>
      <c r="TCH11" s="14"/>
      <c r="TCI11" s="14"/>
      <c r="TCJ11" s="14"/>
      <c r="TCK11" s="14"/>
      <c r="TCL11" s="14"/>
      <c r="TCM11" s="14"/>
      <c r="TCN11" s="14"/>
      <c r="TCO11" s="14"/>
      <c r="TCP11" s="14"/>
      <c r="TCQ11" s="14"/>
      <c r="TCR11" s="14"/>
      <c r="TCS11" s="14"/>
      <c r="TCT11" s="14"/>
      <c r="TCU11" s="14"/>
      <c r="TCV11" s="14"/>
      <c r="TCW11" s="14"/>
      <c r="TCX11" s="14"/>
      <c r="TCY11" s="14"/>
      <c r="TCZ11" s="14"/>
      <c r="TDA11" s="14"/>
      <c r="TDB11" s="14"/>
      <c r="TDC11" s="14"/>
      <c r="TDD11" s="14"/>
      <c r="TDE11" s="14"/>
      <c r="TDF11" s="14"/>
      <c r="TDG11" s="14"/>
      <c r="TDH11" s="14"/>
      <c r="TDI11" s="14"/>
      <c r="TDJ11" s="14"/>
      <c r="TDK11" s="14"/>
      <c r="TDL11" s="14"/>
      <c r="TDM11" s="14"/>
      <c r="TDN11" s="14"/>
      <c r="TDO11" s="14"/>
      <c r="TDP11" s="14"/>
      <c r="TDQ11" s="14"/>
      <c r="TDR11" s="14"/>
      <c r="TDS11" s="14"/>
      <c r="TDT11" s="14"/>
      <c r="TDU11" s="14"/>
      <c r="TDV11" s="14"/>
      <c r="TDW11" s="14"/>
      <c r="TDX11" s="14"/>
      <c r="TDY11" s="14"/>
      <c r="TDZ11" s="14"/>
      <c r="TEA11" s="14"/>
      <c r="TEB11" s="14"/>
      <c r="TEC11" s="14"/>
      <c r="TED11" s="14"/>
      <c r="TEE11" s="14"/>
      <c r="TEF11" s="14"/>
      <c r="TEG11" s="14"/>
      <c r="TEH11" s="14"/>
      <c r="TEI11" s="14"/>
      <c r="TEJ11" s="14"/>
      <c r="TEK11" s="14"/>
      <c r="TEL11" s="14"/>
      <c r="TEM11" s="14"/>
      <c r="TEN11" s="14"/>
      <c r="TEO11" s="14"/>
      <c r="TEP11" s="14"/>
      <c r="TEQ11" s="14"/>
      <c r="TER11" s="14"/>
      <c r="TES11" s="14"/>
      <c r="TET11" s="14"/>
      <c r="TEU11" s="14"/>
      <c r="TEV11" s="14"/>
      <c r="TEW11" s="14"/>
      <c r="TEX11" s="14"/>
      <c r="TEY11" s="14"/>
      <c r="TEZ11" s="14"/>
      <c r="TFA11" s="14"/>
      <c r="TFB11" s="14"/>
      <c r="TFC11" s="14"/>
      <c r="TFD11" s="14"/>
      <c r="TFE11" s="14"/>
      <c r="TFF11" s="14"/>
      <c r="TFG11" s="14"/>
      <c r="TFH11" s="14"/>
      <c r="TFI11" s="14"/>
      <c r="TFJ11" s="14"/>
      <c r="TFK11" s="14"/>
      <c r="TFL11" s="14"/>
      <c r="TFM11" s="14"/>
      <c r="TFN11" s="14"/>
      <c r="TFO11" s="14"/>
      <c r="TFP11" s="14"/>
      <c r="TFQ11" s="14"/>
      <c r="TFR11" s="14"/>
      <c r="TFS11" s="14"/>
      <c r="TFT11" s="14"/>
      <c r="TFU11" s="14"/>
      <c r="TFV11" s="14"/>
      <c r="TFW11" s="14"/>
      <c r="TFX11" s="14"/>
      <c r="TFY11" s="14"/>
      <c r="TFZ11" s="14"/>
      <c r="TGA11" s="14"/>
      <c r="TGB11" s="14"/>
      <c r="TGC11" s="14"/>
      <c r="TGD11" s="14"/>
      <c r="TGE11" s="14"/>
      <c r="TGF11" s="14"/>
      <c r="TGG11" s="14"/>
      <c r="TGH11" s="14"/>
      <c r="TGI11" s="14"/>
      <c r="TGJ11" s="14"/>
      <c r="TGK11" s="14"/>
      <c r="TGL11" s="14"/>
      <c r="TGM11" s="14"/>
      <c r="TGN11" s="14"/>
      <c r="TGO11" s="14"/>
      <c r="TGP11" s="14"/>
      <c r="TGQ11" s="14"/>
      <c r="TGR11" s="14"/>
      <c r="TGS11" s="14"/>
      <c r="TGT11" s="14"/>
      <c r="TGU11" s="14"/>
      <c r="TGV11" s="14"/>
      <c r="TGW11" s="14"/>
      <c r="TGX11" s="14"/>
      <c r="TGY11" s="14"/>
      <c r="TGZ11" s="14"/>
      <c r="THA11" s="14"/>
      <c r="THB11" s="14"/>
      <c r="THC11" s="14"/>
      <c r="THD11" s="14"/>
      <c r="THE11" s="14"/>
      <c r="THF11" s="14"/>
      <c r="THG11" s="14"/>
      <c r="THH11" s="14"/>
      <c r="THI11" s="14"/>
      <c r="THJ11" s="14"/>
      <c r="THK11" s="14"/>
      <c r="THL11" s="14"/>
      <c r="THM11" s="14"/>
      <c r="THN11" s="14"/>
      <c r="THO11" s="14"/>
      <c r="THP11" s="14"/>
      <c r="THQ11" s="14"/>
      <c r="THR11" s="14"/>
      <c r="THS11" s="14"/>
      <c r="THT11" s="14"/>
      <c r="THU11" s="14"/>
      <c r="THV11" s="14"/>
      <c r="THW11" s="14"/>
      <c r="THX11" s="14"/>
      <c r="THY11" s="14"/>
      <c r="THZ11" s="14"/>
      <c r="TIA11" s="14"/>
      <c r="TIB11" s="14"/>
      <c r="TIC11" s="14"/>
      <c r="TID11" s="14"/>
      <c r="TIE11" s="14"/>
      <c r="TIF11" s="14"/>
      <c r="TIG11" s="14"/>
      <c r="TIH11" s="14"/>
      <c r="TII11" s="14"/>
      <c r="TIJ11" s="14"/>
      <c r="TIK11" s="14"/>
      <c r="TIL11" s="14"/>
      <c r="TIM11" s="14"/>
      <c r="TIN11" s="14"/>
      <c r="TIO11" s="14"/>
      <c r="TIP11" s="14"/>
      <c r="TIQ11" s="14"/>
      <c r="TIR11" s="14"/>
      <c r="TIS11" s="14"/>
      <c r="TIT11" s="14"/>
      <c r="TIU11" s="14"/>
      <c r="TIV11" s="14"/>
      <c r="TIW11" s="14"/>
      <c r="TIX11" s="14"/>
      <c r="TIY11" s="14"/>
      <c r="TIZ11" s="14"/>
      <c r="TJA11" s="14"/>
      <c r="TJB11" s="14"/>
      <c r="TJC11" s="14"/>
      <c r="TJD11" s="14"/>
      <c r="TJE11" s="14"/>
      <c r="TJF11" s="14"/>
      <c r="TJG11" s="14"/>
      <c r="TJH11" s="14"/>
      <c r="TJI11" s="14"/>
      <c r="TJJ11" s="14"/>
      <c r="TJK11" s="14"/>
      <c r="TJL11" s="14"/>
      <c r="TJM11" s="14"/>
      <c r="TJN11" s="14"/>
      <c r="TJO11" s="14"/>
      <c r="TJP11" s="14"/>
      <c r="TJQ11" s="14"/>
      <c r="TJR11" s="14"/>
      <c r="TJS11" s="14"/>
      <c r="TJT11" s="14"/>
      <c r="TJU11" s="14"/>
      <c r="TJV11" s="14"/>
      <c r="TJW11" s="14"/>
      <c r="TJX11" s="14"/>
      <c r="TJY11" s="14"/>
      <c r="TJZ11" s="14"/>
      <c r="TKA11" s="14"/>
      <c r="TKB11" s="14"/>
      <c r="TKC11" s="14"/>
      <c r="TKD11" s="14"/>
      <c r="TKE11" s="14"/>
      <c r="TKF11" s="14"/>
      <c r="TKG11" s="14"/>
      <c r="TKH11" s="14"/>
      <c r="TKI11" s="14"/>
      <c r="TKJ11" s="14"/>
      <c r="TKK11" s="14"/>
      <c r="TKL11" s="14"/>
      <c r="TKM11" s="14"/>
      <c r="TKN11" s="14"/>
      <c r="TKO11" s="14"/>
      <c r="TKP11" s="14"/>
      <c r="TKQ11" s="14"/>
      <c r="TKR11" s="14"/>
      <c r="TKS11" s="14"/>
      <c r="TKT11" s="14"/>
      <c r="TKU11" s="14"/>
      <c r="TKV11" s="14"/>
      <c r="TKW11" s="14"/>
      <c r="TKX11" s="14"/>
      <c r="TKY11" s="14"/>
      <c r="TKZ11" s="14"/>
      <c r="TLA11" s="14"/>
      <c r="TLB11" s="14"/>
      <c r="TLC11" s="14"/>
      <c r="TLD11" s="14"/>
      <c r="TLE11" s="14"/>
      <c r="TLF11" s="14"/>
      <c r="TLG11" s="14"/>
      <c r="TLH11" s="14"/>
      <c r="TLI11" s="14"/>
      <c r="TLJ11" s="14"/>
      <c r="TLK11" s="14"/>
      <c r="TLL11" s="14"/>
      <c r="TLM11" s="14"/>
      <c r="TLN11" s="14"/>
      <c r="TLO11" s="14"/>
      <c r="TLP11" s="14"/>
      <c r="TLQ11" s="14"/>
      <c r="TLR11" s="14"/>
      <c r="TLS11" s="14"/>
      <c r="TLT11" s="14"/>
      <c r="TLU11" s="14"/>
      <c r="TLV11" s="14"/>
      <c r="TLW11" s="14"/>
      <c r="TLX11" s="14"/>
      <c r="TLY11" s="14"/>
      <c r="TLZ11" s="14"/>
      <c r="TMA11" s="14"/>
      <c r="TMB11" s="14"/>
      <c r="TMC11" s="14"/>
      <c r="TMD11" s="14"/>
      <c r="TME11" s="14"/>
      <c r="TMF11" s="14"/>
      <c r="TMG11" s="14"/>
      <c r="TMH11" s="14"/>
      <c r="TMI11" s="14"/>
      <c r="TMJ11" s="14"/>
      <c r="TMK11" s="14"/>
      <c r="TML11" s="14"/>
      <c r="TMM11" s="14"/>
      <c r="TMN11" s="14"/>
      <c r="TMO11" s="14"/>
      <c r="TMP11" s="14"/>
      <c r="TMQ11" s="14"/>
      <c r="TMR11" s="14"/>
      <c r="TMS11" s="14"/>
      <c r="TMT11" s="14"/>
      <c r="TMU11" s="14"/>
      <c r="TMV11" s="14"/>
      <c r="TMW11" s="14"/>
      <c r="TMX11" s="14"/>
      <c r="TMY11" s="14"/>
      <c r="TMZ11" s="14"/>
      <c r="TNA11" s="14"/>
      <c r="TNB11" s="14"/>
      <c r="TNC11" s="14"/>
      <c r="TND11" s="14"/>
      <c r="TNE11" s="14"/>
      <c r="TNF11" s="14"/>
      <c r="TNG11" s="14"/>
      <c r="TNH11" s="14"/>
      <c r="TNI11" s="14"/>
      <c r="TNJ11" s="14"/>
      <c r="TNK11" s="14"/>
      <c r="TNL11" s="14"/>
      <c r="TNM11" s="14"/>
      <c r="TNN11" s="14"/>
      <c r="TNO11" s="14"/>
      <c r="TNP11" s="14"/>
      <c r="TNQ11" s="14"/>
      <c r="TNR11" s="14"/>
      <c r="TNS11" s="14"/>
      <c r="TNT11" s="14"/>
      <c r="TNU11" s="14"/>
      <c r="TNV11" s="14"/>
      <c r="TNW11" s="14"/>
      <c r="TNX11" s="14"/>
      <c r="TNY11" s="14"/>
      <c r="TNZ11" s="14"/>
      <c r="TOA11" s="14"/>
      <c r="TOB11" s="14"/>
      <c r="TOC11" s="14"/>
      <c r="TOD11" s="14"/>
      <c r="TOE11" s="14"/>
      <c r="TOF11" s="14"/>
      <c r="TOG11" s="14"/>
      <c r="TOH11" s="14"/>
      <c r="TOI11" s="14"/>
      <c r="TOJ11" s="14"/>
      <c r="TOK11" s="14"/>
      <c r="TOL11" s="14"/>
      <c r="TOM11" s="14"/>
      <c r="TON11" s="14"/>
      <c r="TOO11" s="14"/>
      <c r="TOP11" s="14"/>
      <c r="TOQ11" s="14"/>
      <c r="TOR11" s="14"/>
      <c r="TOS11" s="14"/>
      <c r="TOT11" s="14"/>
      <c r="TOU11" s="14"/>
      <c r="TOV11" s="14"/>
      <c r="TOW11" s="14"/>
      <c r="TOX11" s="14"/>
      <c r="TOY11" s="14"/>
      <c r="TOZ11" s="14"/>
      <c r="TPA11" s="14"/>
      <c r="TPB11" s="14"/>
      <c r="TPC11" s="14"/>
      <c r="TPD11" s="14"/>
      <c r="TPE11" s="14"/>
      <c r="TPF11" s="14"/>
      <c r="TPG11" s="14"/>
      <c r="TPH11" s="14"/>
      <c r="TPI11" s="14"/>
      <c r="TPJ11" s="14"/>
      <c r="TPK11" s="14"/>
      <c r="TPL11" s="14"/>
      <c r="TPM11" s="14"/>
      <c r="TPN11" s="14"/>
      <c r="TPO11" s="14"/>
      <c r="TPP11" s="14"/>
      <c r="TPQ11" s="14"/>
      <c r="TPR11" s="14"/>
      <c r="TPS11" s="14"/>
      <c r="TPT11" s="14"/>
      <c r="TPU11" s="14"/>
      <c r="TPV11" s="14"/>
      <c r="TPW11" s="14"/>
      <c r="TPX11" s="14"/>
      <c r="TPY11" s="14"/>
      <c r="TPZ11" s="14"/>
      <c r="TQA11" s="14"/>
      <c r="TQB11" s="14"/>
      <c r="TQC11" s="14"/>
      <c r="TQD11" s="14"/>
      <c r="TQE11" s="14"/>
      <c r="TQF11" s="14"/>
      <c r="TQG11" s="14"/>
      <c r="TQH11" s="14"/>
      <c r="TQI11" s="14"/>
      <c r="TQJ11" s="14"/>
      <c r="TQK11" s="14"/>
      <c r="TQL11" s="14"/>
      <c r="TQM11" s="14"/>
      <c r="TQN11" s="14"/>
      <c r="TQO11" s="14"/>
      <c r="TQP11" s="14"/>
      <c r="TQQ11" s="14"/>
      <c r="TQR11" s="14"/>
      <c r="TQS11" s="14"/>
      <c r="TQT11" s="14"/>
      <c r="TQU11" s="14"/>
      <c r="TQV11" s="14"/>
      <c r="TQW11" s="14"/>
      <c r="TQX11" s="14"/>
      <c r="TQY11" s="14"/>
      <c r="TQZ11" s="14"/>
      <c r="TRA11" s="14"/>
      <c r="TRB11" s="14"/>
      <c r="TRC11" s="14"/>
      <c r="TRD11" s="14"/>
      <c r="TRE11" s="14"/>
      <c r="TRF11" s="14"/>
      <c r="TRG11" s="14"/>
      <c r="TRH11" s="14"/>
      <c r="TRI11" s="14"/>
      <c r="TRJ11" s="14"/>
      <c r="TRK11" s="14"/>
      <c r="TRL11" s="14"/>
      <c r="TRM11" s="14"/>
      <c r="TRN11" s="14"/>
      <c r="TRO11" s="14"/>
      <c r="TRP11" s="14"/>
      <c r="TRQ11" s="14"/>
      <c r="TRR11" s="14"/>
      <c r="TRS11" s="14"/>
      <c r="TRT11" s="14"/>
      <c r="TRU11" s="14"/>
      <c r="TRV11" s="14"/>
      <c r="TRW11" s="14"/>
      <c r="TRX11" s="14"/>
      <c r="TRY11" s="14"/>
      <c r="TRZ11" s="14"/>
      <c r="TSA11" s="14"/>
      <c r="TSB11" s="14"/>
      <c r="TSC11" s="14"/>
      <c r="TSD11" s="14"/>
      <c r="TSE11" s="14"/>
      <c r="TSF11" s="14"/>
      <c r="TSG11" s="14"/>
      <c r="TSH11" s="14"/>
      <c r="TSI11" s="14"/>
      <c r="TSJ11" s="14"/>
      <c r="TSK11" s="14"/>
      <c r="TSL11" s="14"/>
      <c r="TSM11" s="14"/>
      <c r="TSN11" s="14"/>
      <c r="TSO11" s="14"/>
      <c r="TSP11" s="14"/>
      <c r="TSQ11" s="14"/>
      <c r="TSR11" s="14"/>
      <c r="TSS11" s="14"/>
      <c r="TST11" s="14"/>
      <c r="TSU11" s="14"/>
      <c r="TSV11" s="14"/>
      <c r="TSW11" s="14"/>
      <c r="TSX11" s="14"/>
      <c r="TSY11" s="14"/>
      <c r="TSZ11" s="14"/>
      <c r="TTA11" s="14"/>
      <c r="TTB11" s="14"/>
      <c r="TTC11" s="14"/>
      <c r="TTD11" s="14"/>
      <c r="TTE11" s="14"/>
      <c r="TTF11" s="14"/>
      <c r="TTG11" s="14"/>
      <c r="TTH11" s="14"/>
      <c r="TTI11" s="14"/>
      <c r="TTJ11" s="14"/>
      <c r="TTK11" s="14"/>
      <c r="TTL11" s="14"/>
      <c r="TTM11" s="14"/>
      <c r="TTN11" s="14"/>
      <c r="TTO11" s="14"/>
      <c r="TTP11" s="14"/>
      <c r="TTQ11" s="14"/>
      <c r="TTR11" s="14"/>
      <c r="TTS11" s="14"/>
      <c r="TTT11" s="14"/>
      <c r="TTU11" s="14"/>
      <c r="TTV11" s="14"/>
      <c r="TTW11" s="14"/>
      <c r="TTX11" s="14"/>
      <c r="TTY11" s="14"/>
      <c r="TTZ11" s="14"/>
      <c r="TUA11" s="14"/>
      <c r="TUB11" s="14"/>
      <c r="TUC11" s="14"/>
      <c r="TUD11" s="14"/>
      <c r="TUE11" s="14"/>
      <c r="TUF11" s="14"/>
      <c r="TUG11" s="14"/>
      <c r="TUH11" s="14"/>
      <c r="TUI11" s="14"/>
      <c r="TUJ11" s="14"/>
      <c r="TUK11" s="14"/>
      <c r="TUL11" s="14"/>
      <c r="TUM11" s="14"/>
      <c r="TUN11" s="14"/>
      <c r="TUO11" s="14"/>
      <c r="TUP11" s="14"/>
      <c r="TUQ11" s="14"/>
      <c r="TUR11" s="14"/>
      <c r="TUS11" s="14"/>
      <c r="TUT11" s="14"/>
      <c r="TUU11" s="14"/>
      <c r="TUV11" s="14"/>
      <c r="TUW11" s="14"/>
      <c r="TUX11" s="14"/>
      <c r="TUY11" s="14"/>
      <c r="TUZ11" s="14"/>
      <c r="TVA11" s="14"/>
      <c r="TVB11" s="14"/>
      <c r="TVC11" s="14"/>
      <c r="TVD11" s="14"/>
      <c r="TVE11" s="14"/>
      <c r="TVF11" s="14"/>
      <c r="TVG11" s="14"/>
      <c r="TVH11" s="14"/>
      <c r="TVI11" s="14"/>
      <c r="TVJ11" s="14"/>
      <c r="TVK11" s="14"/>
      <c r="TVL11" s="14"/>
      <c r="TVM11" s="14"/>
      <c r="TVN11" s="14"/>
      <c r="TVO11" s="14"/>
      <c r="TVP11" s="14"/>
      <c r="TVQ11" s="14"/>
      <c r="TVR11" s="14"/>
      <c r="TVS11" s="14"/>
      <c r="TVT11" s="14"/>
      <c r="TVU11" s="14"/>
      <c r="TVV11" s="14"/>
      <c r="TVW11" s="14"/>
      <c r="TVX11" s="14"/>
      <c r="TVY11" s="14"/>
      <c r="TVZ11" s="14"/>
      <c r="TWA11" s="14"/>
      <c r="TWB11" s="14"/>
      <c r="TWC11" s="14"/>
      <c r="TWD11" s="14"/>
      <c r="TWE11" s="14"/>
      <c r="TWF11" s="14"/>
      <c r="TWG11" s="14"/>
      <c r="TWH11" s="14"/>
      <c r="TWI11" s="14"/>
      <c r="TWJ11" s="14"/>
      <c r="TWK11" s="14"/>
      <c r="TWL11" s="14"/>
      <c r="TWM11" s="14"/>
      <c r="TWN11" s="14"/>
      <c r="TWO11" s="14"/>
      <c r="TWP11" s="14"/>
      <c r="TWQ11" s="14"/>
      <c r="TWR11" s="14"/>
      <c r="TWS11" s="14"/>
      <c r="TWT11" s="14"/>
      <c r="TWU11" s="14"/>
      <c r="TWV11" s="14"/>
      <c r="TWW11" s="14"/>
      <c r="TWX11" s="14"/>
      <c r="TWY11" s="14"/>
      <c r="TWZ11" s="14"/>
      <c r="TXA11" s="14"/>
      <c r="TXB11" s="14"/>
      <c r="TXC11" s="14"/>
      <c r="TXD11" s="14"/>
      <c r="TXE11" s="14"/>
      <c r="TXF11" s="14"/>
      <c r="TXG11" s="14"/>
      <c r="TXH11" s="14"/>
      <c r="TXI11" s="14"/>
      <c r="TXJ11" s="14"/>
      <c r="TXK11" s="14"/>
      <c r="TXL11" s="14"/>
      <c r="TXM11" s="14"/>
      <c r="TXN11" s="14"/>
      <c r="TXO11" s="14"/>
      <c r="TXP11" s="14"/>
      <c r="TXQ11" s="14"/>
      <c r="TXR11" s="14"/>
      <c r="TXS11" s="14"/>
      <c r="TXT11" s="14"/>
      <c r="TXU11" s="14"/>
      <c r="TXV11" s="14"/>
      <c r="TXW11" s="14"/>
      <c r="TXX11" s="14"/>
      <c r="TXY11" s="14"/>
      <c r="TXZ11" s="14"/>
      <c r="TYA11" s="14"/>
      <c r="TYB11" s="14"/>
      <c r="TYC11" s="14"/>
      <c r="TYD11" s="14"/>
      <c r="TYE11" s="14"/>
      <c r="TYF11" s="14"/>
      <c r="TYG11" s="14"/>
      <c r="TYH11" s="14"/>
      <c r="TYI11" s="14"/>
      <c r="TYJ11" s="14"/>
      <c r="TYK11" s="14"/>
      <c r="TYL11" s="14"/>
      <c r="TYM11" s="14"/>
      <c r="TYN11" s="14"/>
      <c r="TYO11" s="14"/>
      <c r="TYP11" s="14"/>
      <c r="TYQ11" s="14"/>
      <c r="TYR11" s="14"/>
      <c r="TYS11" s="14"/>
      <c r="TYT11" s="14"/>
      <c r="TYU11" s="14"/>
      <c r="TYV11" s="14"/>
      <c r="TYW11" s="14"/>
      <c r="TYX11" s="14"/>
      <c r="TYY11" s="14"/>
      <c r="TYZ11" s="14"/>
      <c r="TZA11" s="14"/>
      <c r="TZB11" s="14"/>
      <c r="TZC11" s="14"/>
      <c r="TZD11" s="14"/>
      <c r="TZE11" s="14"/>
      <c r="TZF11" s="14"/>
      <c r="TZG11" s="14"/>
      <c r="TZH11" s="14"/>
      <c r="TZI11" s="14"/>
      <c r="TZJ11" s="14"/>
      <c r="TZK11" s="14"/>
      <c r="TZL11" s="14"/>
      <c r="TZM11" s="14"/>
      <c r="TZN11" s="14"/>
      <c r="TZO11" s="14"/>
      <c r="TZP11" s="14"/>
      <c r="TZQ11" s="14"/>
      <c r="TZR11" s="14"/>
      <c r="TZS11" s="14"/>
      <c r="TZT11" s="14"/>
      <c r="TZU11" s="14"/>
      <c r="TZV11" s="14"/>
      <c r="TZW11" s="14"/>
      <c r="TZX11" s="14"/>
      <c r="TZY11" s="14"/>
      <c r="TZZ11" s="14"/>
      <c r="UAA11" s="14"/>
      <c r="UAB11" s="14"/>
      <c r="UAC11" s="14"/>
      <c r="UAD11" s="14"/>
      <c r="UAE11" s="14"/>
      <c r="UAF11" s="14"/>
      <c r="UAG11" s="14"/>
      <c r="UAH11" s="14"/>
      <c r="UAI11" s="14"/>
      <c r="UAJ11" s="14"/>
      <c r="UAK11" s="14"/>
      <c r="UAL11" s="14"/>
      <c r="UAM11" s="14"/>
      <c r="UAN11" s="14"/>
      <c r="UAO11" s="14"/>
      <c r="UAP11" s="14"/>
      <c r="UAQ11" s="14"/>
      <c r="UAR11" s="14"/>
      <c r="UAS11" s="14"/>
      <c r="UAT11" s="14"/>
      <c r="UAU11" s="14"/>
      <c r="UAV11" s="14"/>
      <c r="UAW11" s="14"/>
      <c r="UAX11" s="14"/>
      <c r="UAY11" s="14"/>
      <c r="UAZ11" s="14"/>
      <c r="UBA11" s="14"/>
      <c r="UBB11" s="14"/>
      <c r="UBC11" s="14"/>
      <c r="UBD11" s="14"/>
      <c r="UBE11" s="14"/>
      <c r="UBF11" s="14"/>
      <c r="UBG11" s="14"/>
      <c r="UBH11" s="14"/>
      <c r="UBI11" s="14"/>
      <c r="UBJ11" s="14"/>
      <c r="UBK11" s="14"/>
      <c r="UBL11" s="14"/>
      <c r="UBM11" s="14"/>
      <c r="UBN11" s="14"/>
      <c r="UBO11" s="14"/>
      <c r="UBP11" s="14"/>
      <c r="UBQ11" s="14"/>
      <c r="UBR11" s="14"/>
      <c r="UBS11" s="14"/>
      <c r="UBT11" s="14"/>
      <c r="UBU11" s="14"/>
      <c r="UBV11" s="14"/>
      <c r="UBW11" s="14"/>
      <c r="UBX11" s="14"/>
      <c r="UBY11" s="14"/>
      <c r="UBZ11" s="14"/>
      <c r="UCA11" s="14"/>
      <c r="UCB11" s="14"/>
      <c r="UCC11" s="14"/>
      <c r="UCD11" s="14"/>
      <c r="UCE11" s="14"/>
      <c r="UCF11" s="14"/>
      <c r="UCG11" s="14"/>
      <c r="UCH11" s="14"/>
      <c r="UCI11" s="14"/>
      <c r="UCJ11" s="14"/>
      <c r="UCK11" s="14"/>
      <c r="UCL11" s="14"/>
      <c r="UCM11" s="14"/>
      <c r="UCN11" s="14"/>
      <c r="UCO11" s="14"/>
      <c r="UCP11" s="14"/>
      <c r="UCQ11" s="14"/>
      <c r="UCR11" s="14"/>
      <c r="UCS11" s="14"/>
      <c r="UCT11" s="14"/>
      <c r="UCU11" s="14"/>
      <c r="UCV11" s="14"/>
      <c r="UCW11" s="14"/>
      <c r="UCX11" s="14"/>
      <c r="UCY11" s="14"/>
      <c r="UCZ11" s="14"/>
      <c r="UDA11" s="14"/>
      <c r="UDB11" s="14"/>
      <c r="UDC11" s="14"/>
      <c r="UDD11" s="14"/>
      <c r="UDE11" s="14"/>
      <c r="UDF11" s="14"/>
      <c r="UDG11" s="14"/>
      <c r="UDH11" s="14"/>
      <c r="UDI11" s="14"/>
      <c r="UDJ11" s="14"/>
      <c r="UDK11" s="14"/>
      <c r="UDL11" s="14"/>
      <c r="UDM11" s="14"/>
      <c r="UDN11" s="14"/>
      <c r="UDO11" s="14"/>
      <c r="UDP11" s="14"/>
      <c r="UDQ11" s="14"/>
      <c r="UDR11" s="14"/>
      <c r="UDS11" s="14"/>
      <c r="UDT11" s="14"/>
      <c r="UDU11" s="14"/>
      <c r="UDV11" s="14"/>
      <c r="UDW11" s="14"/>
      <c r="UDX11" s="14"/>
      <c r="UDY11" s="14"/>
      <c r="UDZ11" s="14"/>
      <c r="UEA11" s="14"/>
      <c r="UEB11" s="14"/>
      <c r="UEC11" s="14"/>
      <c r="UED11" s="14"/>
      <c r="UEE11" s="14"/>
      <c r="UEF11" s="14"/>
      <c r="UEG11" s="14"/>
      <c r="UEH11" s="14"/>
      <c r="UEI11" s="14"/>
      <c r="UEJ11" s="14"/>
      <c r="UEK11" s="14"/>
      <c r="UEL11" s="14"/>
      <c r="UEM11" s="14"/>
      <c r="UEN11" s="14"/>
      <c r="UEO11" s="14"/>
      <c r="UEP11" s="14"/>
      <c r="UEQ11" s="14"/>
      <c r="UER11" s="14"/>
      <c r="UES11" s="14"/>
      <c r="UET11" s="14"/>
      <c r="UEU11" s="14"/>
      <c r="UEV11" s="14"/>
      <c r="UEW11" s="14"/>
      <c r="UEX11" s="14"/>
      <c r="UEY11" s="14"/>
      <c r="UEZ11" s="14"/>
      <c r="UFA11" s="14"/>
      <c r="UFB11" s="14"/>
      <c r="UFC11" s="14"/>
      <c r="UFD11" s="14"/>
      <c r="UFE11" s="14"/>
      <c r="UFF11" s="14"/>
      <c r="UFG11" s="14"/>
      <c r="UFH11" s="14"/>
      <c r="UFI11" s="14"/>
      <c r="UFJ11" s="14"/>
      <c r="UFK11" s="14"/>
      <c r="UFL11" s="14"/>
      <c r="UFM11" s="14"/>
      <c r="UFN11" s="14"/>
      <c r="UFO11" s="14"/>
      <c r="UFP11" s="14"/>
      <c r="UFQ11" s="14"/>
      <c r="UFR11" s="14"/>
      <c r="UFS11" s="14"/>
      <c r="UFT11" s="14"/>
      <c r="UFU11" s="14"/>
      <c r="UFV11" s="14"/>
      <c r="UFW11" s="14"/>
      <c r="UFX11" s="14"/>
      <c r="UFY11" s="14"/>
      <c r="UFZ11" s="14"/>
      <c r="UGA11" s="14"/>
      <c r="UGB11" s="14"/>
      <c r="UGC11" s="14"/>
      <c r="UGD11" s="14"/>
      <c r="UGE11" s="14"/>
      <c r="UGF11" s="14"/>
      <c r="UGG11" s="14"/>
      <c r="UGH11" s="14"/>
      <c r="UGI11" s="14"/>
      <c r="UGJ11" s="14"/>
      <c r="UGK11" s="14"/>
      <c r="UGL11" s="14"/>
      <c r="UGM11" s="14"/>
      <c r="UGN11" s="14"/>
      <c r="UGO11" s="14"/>
      <c r="UGP11" s="14"/>
      <c r="UGQ11" s="14"/>
      <c r="UGR11" s="14"/>
      <c r="UGS11" s="14"/>
      <c r="UGT11" s="14"/>
      <c r="UGU11" s="14"/>
      <c r="UGV11" s="14"/>
      <c r="UGW11" s="14"/>
      <c r="UGX11" s="14"/>
      <c r="UGY11" s="14"/>
      <c r="UGZ11" s="14"/>
      <c r="UHA11" s="14"/>
      <c r="UHB11" s="14"/>
      <c r="UHC11" s="14"/>
      <c r="UHD11" s="14"/>
      <c r="UHE11" s="14"/>
      <c r="UHF11" s="14"/>
      <c r="UHG11" s="14"/>
      <c r="UHH11" s="14"/>
      <c r="UHI11" s="14"/>
      <c r="UHJ11" s="14"/>
      <c r="UHK11" s="14"/>
      <c r="UHL11" s="14"/>
      <c r="UHM11" s="14"/>
      <c r="UHN11" s="14"/>
      <c r="UHO11" s="14"/>
      <c r="UHP11" s="14"/>
      <c r="UHQ11" s="14"/>
      <c r="UHR11" s="14"/>
      <c r="UHS11" s="14"/>
      <c r="UHT11" s="14"/>
      <c r="UHU11" s="14"/>
      <c r="UHV11" s="14"/>
      <c r="UHW11" s="14"/>
      <c r="UHX11" s="14"/>
      <c r="UHY11" s="14"/>
      <c r="UHZ11" s="14"/>
      <c r="UIA11" s="14"/>
      <c r="UIB11" s="14"/>
      <c r="UIC11" s="14"/>
      <c r="UID11" s="14"/>
      <c r="UIE11" s="14"/>
      <c r="UIF11" s="14"/>
      <c r="UIG11" s="14"/>
      <c r="UIH11" s="14"/>
      <c r="UII11" s="14"/>
      <c r="UIJ11" s="14"/>
      <c r="UIK11" s="14"/>
      <c r="UIL11" s="14"/>
      <c r="UIM11" s="14"/>
      <c r="UIN11" s="14"/>
      <c r="UIO11" s="14"/>
      <c r="UIP11" s="14"/>
      <c r="UIQ11" s="14"/>
      <c r="UIR11" s="14"/>
      <c r="UIS11" s="14"/>
      <c r="UIT11" s="14"/>
      <c r="UIU11" s="14"/>
      <c r="UIV11" s="14"/>
      <c r="UIW11" s="14"/>
      <c r="UIX11" s="14"/>
      <c r="UIY11" s="14"/>
      <c r="UIZ11" s="14"/>
      <c r="UJA11" s="14"/>
      <c r="UJB11" s="14"/>
      <c r="UJC11" s="14"/>
      <c r="UJD11" s="14"/>
      <c r="UJE11" s="14"/>
      <c r="UJF11" s="14"/>
      <c r="UJG11" s="14"/>
      <c r="UJH11" s="14"/>
      <c r="UJI11" s="14"/>
      <c r="UJJ11" s="14"/>
      <c r="UJK11" s="14"/>
      <c r="UJL11" s="14"/>
      <c r="UJM11" s="14"/>
      <c r="UJN11" s="14"/>
      <c r="UJO11" s="14"/>
      <c r="UJP11" s="14"/>
      <c r="UJQ11" s="14"/>
      <c r="UJR11" s="14"/>
      <c r="UJS11" s="14"/>
      <c r="UJT11" s="14"/>
      <c r="UJU11" s="14"/>
      <c r="UJV11" s="14"/>
      <c r="UJW11" s="14"/>
      <c r="UJX11" s="14"/>
      <c r="UJY11" s="14"/>
      <c r="UJZ11" s="14"/>
      <c r="UKA11" s="14"/>
      <c r="UKB11" s="14"/>
      <c r="UKC11" s="14"/>
      <c r="UKD11" s="14"/>
      <c r="UKE11" s="14"/>
      <c r="UKF11" s="14"/>
      <c r="UKG11" s="14"/>
      <c r="UKH11" s="14"/>
      <c r="UKI11" s="14"/>
      <c r="UKJ11" s="14"/>
      <c r="UKK11" s="14"/>
      <c r="UKL11" s="14"/>
      <c r="UKM11" s="14"/>
      <c r="UKN11" s="14"/>
      <c r="UKO11" s="14"/>
      <c r="UKP11" s="14"/>
      <c r="UKQ11" s="14"/>
      <c r="UKR11" s="14"/>
      <c r="UKS11" s="14"/>
      <c r="UKT11" s="14"/>
      <c r="UKU11" s="14"/>
      <c r="UKV11" s="14"/>
      <c r="UKW11" s="14"/>
      <c r="UKX11" s="14"/>
      <c r="UKY11" s="14"/>
      <c r="UKZ11" s="14"/>
      <c r="ULA11" s="14"/>
      <c r="ULB11" s="14"/>
      <c r="ULC11" s="14"/>
      <c r="ULD11" s="14"/>
      <c r="ULE11" s="14"/>
      <c r="ULF11" s="14"/>
      <c r="ULG11" s="14"/>
      <c r="ULH11" s="14"/>
      <c r="ULI11" s="14"/>
      <c r="ULJ11" s="14"/>
      <c r="ULK11" s="14"/>
      <c r="ULL11" s="14"/>
      <c r="ULM11" s="14"/>
      <c r="ULN11" s="14"/>
      <c r="ULO11" s="14"/>
      <c r="ULP11" s="14"/>
      <c r="ULQ11" s="14"/>
      <c r="ULR11" s="14"/>
      <c r="ULS11" s="14"/>
      <c r="ULT11" s="14"/>
      <c r="ULU11" s="14"/>
      <c r="ULV11" s="14"/>
      <c r="ULW11" s="14"/>
      <c r="ULX11" s="14"/>
      <c r="ULY11" s="14"/>
      <c r="ULZ11" s="14"/>
      <c r="UMA11" s="14"/>
      <c r="UMB11" s="14"/>
      <c r="UMC11" s="14"/>
      <c r="UMD11" s="14"/>
      <c r="UME11" s="14"/>
      <c r="UMF11" s="14"/>
      <c r="UMG11" s="14"/>
      <c r="UMH11" s="14"/>
      <c r="UMI11" s="14"/>
      <c r="UMJ11" s="14"/>
      <c r="UMK11" s="14"/>
      <c r="UML11" s="14"/>
      <c r="UMM11" s="14"/>
      <c r="UMN11" s="14"/>
      <c r="UMO11" s="14"/>
      <c r="UMP11" s="14"/>
      <c r="UMQ11" s="14"/>
      <c r="UMR11" s="14"/>
      <c r="UMS11" s="14"/>
      <c r="UMT11" s="14"/>
      <c r="UMU11" s="14"/>
      <c r="UMV11" s="14"/>
      <c r="UMW11" s="14"/>
      <c r="UMX11" s="14"/>
      <c r="UMY11" s="14"/>
      <c r="UMZ11" s="14"/>
      <c r="UNA11" s="14"/>
      <c r="UNB11" s="14"/>
      <c r="UNC11" s="14"/>
      <c r="UND11" s="14"/>
      <c r="UNE11" s="14"/>
      <c r="UNF11" s="14"/>
      <c r="UNG11" s="14"/>
      <c r="UNH11" s="14"/>
      <c r="UNI11" s="14"/>
      <c r="UNJ11" s="14"/>
      <c r="UNK11" s="14"/>
      <c r="UNL11" s="14"/>
      <c r="UNM11" s="14"/>
      <c r="UNN11" s="14"/>
      <c r="UNO11" s="14"/>
      <c r="UNP11" s="14"/>
      <c r="UNQ11" s="14"/>
      <c r="UNR11" s="14"/>
      <c r="UNS11" s="14"/>
      <c r="UNT11" s="14"/>
      <c r="UNU11" s="14"/>
      <c r="UNV11" s="14"/>
      <c r="UNW11" s="14"/>
      <c r="UNX11" s="14"/>
      <c r="UNY11" s="14"/>
      <c r="UNZ11" s="14"/>
      <c r="UOA11" s="14"/>
      <c r="UOB11" s="14"/>
      <c r="UOC11" s="14"/>
      <c r="UOD11" s="14"/>
      <c r="UOE11" s="14"/>
      <c r="UOF11" s="14"/>
      <c r="UOG11" s="14"/>
      <c r="UOH11" s="14"/>
      <c r="UOI11" s="14"/>
      <c r="UOJ11" s="14"/>
      <c r="UOK11" s="14"/>
      <c r="UOL11" s="14"/>
      <c r="UOM11" s="14"/>
      <c r="UON11" s="14"/>
      <c r="UOO11" s="14"/>
      <c r="UOP11" s="14"/>
      <c r="UOQ11" s="14"/>
      <c r="UOR11" s="14"/>
      <c r="UOS11" s="14"/>
      <c r="UOT11" s="14"/>
      <c r="UOU11" s="14"/>
      <c r="UOV11" s="14"/>
      <c r="UOW11" s="14"/>
      <c r="UOX11" s="14"/>
      <c r="UOY11" s="14"/>
      <c r="UOZ11" s="14"/>
      <c r="UPA11" s="14"/>
      <c r="UPB11" s="14"/>
      <c r="UPC11" s="14"/>
      <c r="UPD11" s="14"/>
      <c r="UPE11" s="14"/>
      <c r="UPF11" s="14"/>
      <c r="UPG11" s="14"/>
      <c r="UPH11" s="14"/>
      <c r="UPI11" s="14"/>
      <c r="UPJ11" s="14"/>
      <c r="UPK11" s="14"/>
      <c r="UPL11" s="14"/>
      <c r="UPM11" s="14"/>
      <c r="UPN11" s="14"/>
      <c r="UPO11" s="14"/>
      <c r="UPP11" s="14"/>
      <c r="UPQ11" s="14"/>
      <c r="UPR11" s="14"/>
      <c r="UPS11" s="14"/>
      <c r="UPT11" s="14"/>
      <c r="UPU11" s="14"/>
      <c r="UPV11" s="14"/>
      <c r="UPW11" s="14"/>
      <c r="UPX11" s="14"/>
      <c r="UPY11" s="14"/>
      <c r="UPZ11" s="14"/>
      <c r="UQA11" s="14"/>
      <c r="UQB11" s="14"/>
      <c r="UQC11" s="14"/>
      <c r="UQD11" s="14"/>
      <c r="UQE11" s="14"/>
      <c r="UQF11" s="14"/>
      <c r="UQG11" s="14"/>
      <c r="UQH11" s="14"/>
      <c r="UQI11" s="14"/>
      <c r="UQJ11" s="14"/>
      <c r="UQK11" s="14"/>
      <c r="UQL11" s="14"/>
      <c r="UQM11" s="14"/>
      <c r="UQN11" s="14"/>
      <c r="UQO11" s="14"/>
      <c r="UQP11" s="14"/>
      <c r="UQQ11" s="14"/>
      <c r="UQR11" s="14"/>
      <c r="UQS11" s="14"/>
      <c r="UQT11" s="14"/>
      <c r="UQU11" s="14"/>
      <c r="UQV11" s="14"/>
      <c r="UQW11" s="14"/>
      <c r="UQX11" s="14"/>
      <c r="UQY11" s="14"/>
      <c r="UQZ11" s="14"/>
      <c r="URA11" s="14"/>
      <c r="URB11" s="14"/>
      <c r="URC11" s="14"/>
      <c r="URD11" s="14"/>
      <c r="URE11" s="14"/>
      <c r="URF11" s="14"/>
      <c r="URG11" s="14"/>
      <c r="URH11" s="14"/>
      <c r="URI11" s="14"/>
      <c r="URJ11" s="14"/>
      <c r="URK11" s="14"/>
      <c r="URL11" s="14"/>
      <c r="URM11" s="14"/>
      <c r="URN11" s="14"/>
      <c r="URO11" s="14"/>
      <c r="URP11" s="14"/>
      <c r="URQ11" s="14"/>
      <c r="URR11" s="14"/>
      <c r="URS11" s="14"/>
      <c r="URT11" s="14"/>
      <c r="URU11" s="14"/>
      <c r="URV11" s="14"/>
      <c r="URW11" s="14"/>
      <c r="URX11" s="14"/>
      <c r="URY11" s="14"/>
      <c r="URZ11" s="14"/>
      <c r="USA11" s="14"/>
      <c r="USB11" s="14"/>
      <c r="USC11" s="14"/>
      <c r="USD11" s="14"/>
      <c r="USE11" s="14"/>
      <c r="USF11" s="14"/>
      <c r="USG11" s="14"/>
      <c r="USH11" s="14"/>
      <c r="USI11" s="14"/>
      <c r="USJ11" s="14"/>
      <c r="USK11" s="14"/>
      <c r="USL11" s="14"/>
      <c r="USM11" s="14"/>
      <c r="USN11" s="14"/>
      <c r="USO11" s="14"/>
      <c r="USP11" s="14"/>
      <c r="USQ11" s="14"/>
      <c r="USR11" s="14"/>
      <c r="USS11" s="14"/>
      <c r="UST11" s="14"/>
      <c r="USU11" s="14"/>
      <c r="USV11" s="14"/>
      <c r="USW11" s="14"/>
      <c r="USX11" s="14"/>
      <c r="USY11" s="14"/>
      <c r="USZ11" s="14"/>
      <c r="UTA11" s="14"/>
      <c r="UTB11" s="14"/>
      <c r="UTC11" s="14"/>
      <c r="UTD11" s="14"/>
      <c r="UTE11" s="14"/>
      <c r="UTF11" s="14"/>
      <c r="UTG11" s="14"/>
      <c r="UTH11" s="14"/>
      <c r="UTI11" s="14"/>
      <c r="UTJ11" s="14"/>
      <c r="UTK11" s="14"/>
      <c r="UTL11" s="14"/>
      <c r="UTM11" s="14"/>
      <c r="UTN11" s="14"/>
      <c r="UTO11" s="14"/>
      <c r="UTP11" s="14"/>
      <c r="UTQ11" s="14"/>
      <c r="UTR11" s="14"/>
      <c r="UTS11" s="14"/>
      <c r="UTT11" s="14"/>
      <c r="UTU11" s="14"/>
      <c r="UTV11" s="14"/>
      <c r="UTW11" s="14"/>
      <c r="UTX11" s="14"/>
      <c r="UTY11" s="14"/>
      <c r="UTZ11" s="14"/>
      <c r="UUA11" s="14"/>
      <c r="UUB11" s="14"/>
      <c r="UUC11" s="14"/>
      <c r="UUD11" s="14"/>
      <c r="UUE11" s="14"/>
      <c r="UUF11" s="14"/>
      <c r="UUG11" s="14"/>
      <c r="UUH11" s="14"/>
      <c r="UUI11" s="14"/>
      <c r="UUJ11" s="14"/>
      <c r="UUK11" s="14"/>
      <c r="UUL11" s="14"/>
      <c r="UUM11" s="14"/>
      <c r="UUN11" s="14"/>
      <c r="UUO11" s="14"/>
      <c r="UUP11" s="14"/>
      <c r="UUQ11" s="14"/>
      <c r="UUR11" s="14"/>
      <c r="UUS11" s="14"/>
      <c r="UUT11" s="14"/>
      <c r="UUU11" s="14"/>
      <c r="UUV11" s="14"/>
      <c r="UUW11" s="14"/>
      <c r="UUX11" s="14"/>
      <c r="UUY11" s="14"/>
      <c r="UUZ11" s="14"/>
      <c r="UVA11" s="14"/>
      <c r="UVB11" s="14"/>
      <c r="UVC11" s="14"/>
      <c r="UVD11" s="14"/>
      <c r="UVE11" s="14"/>
      <c r="UVF11" s="14"/>
      <c r="UVG11" s="14"/>
      <c r="UVH11" s="14"/>
      <c r="UVI11" s="14"/>
      <c r="UVJ11" s="14"/>
      <c r="UVK11" s="14"/>
      <c r="UVL11" s="14"/>
      <c r="UVM11" s="14"/>
      <c r="UVN11" s="14"/>
      <c r="UVO11" s="14"/>
      <c r="UVP11" s="14"/>
      <c r="UVQ11" s="14"/>
      <c r="UVR11" s="14"/>
      <c r="UVS11" s="14"/>
      <c r="UVT11" s="14"/>
      <c r="UVU11" s="14"/>
      <c r="UVV11" s="14"/>
      <c r="UVW11" s="14"/>
      <c r="UVX11" s="14"/>
      <c r="UVY11" s="14"/>
      <c r="UVZ11" s="14"/>
      <c r="UWA11" s="14"/>
      <c r="UWB11" s="14"/>
      <c r="UWC11" s="14"/>
      <c r="UWD11" s="14"/>
      <c r="UWE11" s="14"/>
      <c r="UWF11" s="14"/>
      <c r="UWG11" s="14"/>
      <c r="UWH11" s="14"/>
      <c r="UWI11" s="14"/>
      <c r="UWJ11" s="14"/>
      <c r="UWK11" s="14"/>
      <c r="UWL11" s="14"/>
      <c r="UWM11" s="14"/>
      <c r="UWN11" s="14"/>
      <c r="UWO11" s="14"/>
      <c r="UWP11" s="14"/>
      <c r="UWQ11" s="14"/>
      <c r="UWR11" s="14"/>
      <c r="UWS11" s="14"/>
      <c r="UWT11" s="14"/>
      <c r="UWU11" s="14"/>
      <c r="UWV11" s="14"/>
      <c r="UWW11" s="14"/>
      <c r="UWX11" s="14"/>
      <c r="UWY11" s="14"/>
      <c r="UWZ11" s="14"/>
      <c r="UXA11" s="14"/>
      <c r="UXB11" s="14"/>
      <c r="UXC11" s="14"/>
      <c r="UXD11" s="14"/>
      <c r="UXE11" s="14"/>
      <c r="UXF11" s="14"/>
      <c r="UXG11" s="14"/>
      <c r="UXH11" s="14"/>
      <c r="UXI11" s="14"/>
      <c r="UXJ11" s="14"/>
      <c r="UXK11" s="14"/>
      <c r="UXL11" s="14"/>
      <c r="UXM11" s="14"/>
      <c r="UXN11" s="14"/>
      <c r="UXO11" s="14"/>
      <c r="UXP11" s="14"/>
      <c r="UXQ11" s="14"/>
      <c r="UXR11" s="14"/>
      <c r="UXS11" s="14"/>
      <c r="UXT11" s="14"/>
      <c r="UXU11" s="14"/>
      <c r="UXV11" s="14"/>
      <c r="UXW11" s="14"/>
      <c r="UXX11" s="14"/>
      <c r="UXY11" s="14"/>
      <c r="UXZ11" s="14"/>
      <c r="UYA11" s="14"/>
      <c r="UYB11" s="14"/>
      <c r="UYC11" s="14"/>
      <c r="UYD11" s="14"/>
      <c r="UYE11" s="14"/>
      <c r="UYF11" s="14"/>
      <c r="UYG11" s="14"/>
      <c r="UYH11" s="14"/>
      <c r="UYI11" s="14"/>
      <c r="UYJ11" s="14"/>
      <c r="UYK11" s="14"/>
      <c r="UYL11" s="14"/>
      <c r="UYM11" s="14"/>
      <c r="UYN11" s="14"/>
      <c r="UYO11" s="14"/>
      <c r="UYP11" s="14"/>
      <c r="UYQ11" s="14"/>
      <c r="UYR11" s="14"/>
      <c r="UYS11" s="14"/>
      <c r="UYT11" s="14"/>
      <c r="UYU11" s="14"/>
      <c r="UYV11" s="14"/>
      <c r="UYW11" s="14"/>
      <c r="UYX11" s="14"/>
      <c r="UYY11" s="14"/>
      <c r="UYZ11" s="14"/>
      <c r="UZA11" s="14"/>
      <c r="UZB11" s="14"/>
      <c r="UZC11" s="14"/>
      <c r="UZD11" s="14"/>
      <c r="UZE11" s="14"/>
      <c r="UZF11" s="14"/>
      <c r="UZG11" s="14"/>
      <c r="UZH11" s="14"/>
      <c r="UZI11" s="14"/>
      <c r="UZJ11" s="14"/>
      <c r="UZK11" s="14"/>
      <c r="UZL11" s="14"/>
      <c r="UZM11" s="14"/>
      <c r="UZN11" s="14"/>
      <c r="UZO11" s="14"/>
      <c r="UZP11" s="14"/>
      <c r="UZQ11" s="14"/>
      <c r="UZR11" s="14"/>
      <c r="UZS11" s="14"/>
      <c r="UZT11" s="14"/>
      <c r="UZU11" s="14"/>
      <c r="UZV11" s="14"/>
      <c r="UZW11" s="14"/>
      <c r="UZX11" s="14"/>
      <c r="UZY11" s="14"/>
      <c r="UZZ11" s="14"/>
      <c r="VAA11" s="14"/>
      <c r="VAB11" s="14"/>
      <c r="VAC11" s="14"/>
      <c r="VAD11" s="14"/>
      <c r="VAE11" s="14"/>
      <c r="VAF11" s="14"/>
      <c r="VAG11" s="14"/>
      <c r="VAH11" s="14"/>
      <c r="VAI11" s="14"/>
      <c r="VAJ11" s="14"/>
      <c r="VAK11" s="14"/>
      <c r="VAL11" s="14"/>
      <c r="VAM11" s="14"/>
      <c r="VAN11" s="14"/>
      <c r="VAO11" s="14"/>
      <c r="VAP11" s="14"/>
      <c r="VAQ11" s="14"/>
      <c r="VAR11" s="14"/>
      <c r="VAS11" s="14"/>
      <c r="VAT11" s="14"/>
      <c r="VAU11" s="14"/>
      <c r="VAV11" s="14"/>
      <c r="VAW11" s="14"/>
      <c r="VAX11" s="14"/>
      <c r="VAY11" s="14"/>
      <c r="VAZ11" s="14"/>
      <c r="VBA11" s="14"/>
      <c r="VBB11" s="14"/>
      <c r="VBC11" s="14"/>
      <c r="VBD11" s="14"/>
      <c r="VBE11" s="14"/>
      <c r="VBF11" s="14"/>
      <c r="VBG11" s="14"/>
      <c r="VBH11" s="14"/>
      <c r="VBI11" s="14"/>
      <c r="VBJ11" s="14"/>
      <c r="VBK11" s="14"/>
      <c r="VBL11" s="14"/>
      <c r="VBM11" s="14"/>
      <c r="VBN11" s="14"/>
      <c r="VBO11" s="14"/>
      <c r="VBP11" s="14"/>
      <c r="VBQ11" s="14"/>
      <c r="VBR11" s="14"/>
      <c r="VBS11" s="14"/>
      <c r="VBT11" s="14"/>
      <c r="VBU11" s="14"/>
      <c r="VBV11" s="14"/>
      <c r="VBW11" s="14"/>
      <c r="VBX11" s="14"/>
      <c r="VBY11" s="14"/>
      <c r="VBZ11" s="14"/>
      <c r="VCA11" s="14"/>
      <c r="VCB11" s="14"/>
      <c r="VCC11" s="14"/>
      <c r="VCD11" s="14"/>
      <c r="VCE11" s="14"/>
      <c r="VCF11" s="14"/>
      <c r="VCG11" s="14"/>
      <c r="VCH11" s="14"/>
      <c r="VCI11" s="14"/>
      <c r="VCJ11" s="14"/>
      <c r="VCK11" s="14"/>
      <c r="VCL11" s="14"/>
      <c r="VCM11" s="14"/>
      <c r="VCN11" s="14"/>
      <c r="VCO11" s="14"/>
      <c r="VCP11" s="14"/>
      <c r="VCQ11" s="14"/>
      <c r="VCR11" s="14"/>
      <c r="VCS11" s="14"/>
      <c r="VCT11" s="14"/>
      <c r="VCU11" s="14"/>
      <c r="VCV11" s="14"/>
      <c r="VCW11" s="14"/>
      <c r="VCX11" s="14"/>
      <c r="VCY11" s="14"/>
      <c r="VCZ11" s="14"/>
      <c r="VDA11" s="14"/>
      <c r="VDB11" s="14"/>
      <c r="VDC11" s="14"/>
      <c r="VDD11" s="14"/>
      <c r="VDE11" s="14"/>
      <c r="VDF11" s="14"/>
      <c r="VDG11" s="14"/>
      <c r="VDH11" s="14"/>
      <c r="VDI11" s="14"/>
      <c r="VDJ11" s="14"/>
      <c r="VDK11" s="14"/>
      <c r="VDL11" s="14"/>
      <c r="VDM11" s="14"/>
      <c r="VDN11" s="14"/>
      <c r="VDO11" s="14"/>
      <c r="VDP11" s="14"/>
      <c r="VDQ11" s="14"/>
      <c r="VDR11" s="14"/>
      <c r="VDS11" s="14"/>
      <c r="VDT11" s="14"/>
      <c r="VDU11" s="14"/>
      <c r="VDV11" s="14"/>
      <c r="VDW11" s="14"/>
      <c r="VDX11" s="14"/>
      <c r="VDY11" s="14"/>
      <c r="VDZ11" s="14"/>
      <c r="VEA11" s="14"/>
      <c r="VEB11" s="14"/>
      <c r="VEC11" s="14"/>
      <c r="VED11" s="14"/>
      <c r="VEE11" s="14"/>
      <c r="VEF11" s="14"/>
      <c r="VEG11" s="14"/>
      <c r="VEH11" s="14"/>
      <c r="VEI11" s="14"/>
      <c r="VEJ11" s="14"/>
      <c r="VEK11" s="14"/>
      <c r="VEL11" s="14"/>
      <c r="VEM11" s="14"/>
      <c r="VEN11" s="14"/>
      <c r="VEO11" s="14"/>
      <c r="VEP11" s="14"/>
      <c r="VEQ11" s="14"/>
      <c r="VER11" s="14"/>
      <c r="VES11" s="14"/>
      <c r="VET11" s="14"/>
      <c r="VEU11" s="14"/>
      <c r="VEV11" s="14"/>
      <c r="VEW11" s="14"/>
      <c r="VEX11" s="14"/>
      <c r="VEY11" s="14"/>
      <c r="VEZ11" s="14"/>
      <c r="VFA11" s="14"/>
      <c r="VFB11" s="14"/>
      <c r="VFC11" s="14"/>
      <c r="VFD11" s="14"/>
      <c r="VFE11" s="14"/>
      <c r="VFF11" s="14"/>
      <c r="VFG11" s="14"/>
      <c r="VFH11" s="14"/>
      <c r="VFI11" s="14"/>
      <c r="VFJ11" s="14"/>
      <c r="VFK11" s="14"/>
      <c r="VFL11" s="14"/>
      <c r="VFM11" s="14"/>
      <c r="VFN11" s="14"/>
      <c r="VFO11" s="14"/>
      <c r="VFP11" s="14"/>
      <c r="VFQ11" s="14"/>
      <c r="VFR11" s="14"/>
      <c r="VFS11" s="14"/>
      <c r="VFT11" s="14"/>
      <c r="VFU11" s="14"/>
      <c r="VFV11" s="14"/>
      <c r="VFW11" s="14"/>
      <c r="VFX11" s="14"/>
      <c r="VFY11" s="14"/>
      <c r="VFZ11" s="14"/>
      <c r="VGA11" s="14"/>
      <c r="VGB11" s="14"/>
      <c r="VGC11" s="14"/>
      <c r="VGD11" s="14"/>
      <c r="VGE11" s="14"/>
      <c r="VGF11" s="14"/>
      <c r="VGG11" s="14"/>
      <c r="VGH11" s="14"/>
      <c r="VGI11" s="14"/>
      <c r="VGJ11" s="14"/>
      <c r="VGK11" s="14"/>
      <c r="VGL11" s="14"/>
      <c r="VGM11" s="14"/>
      <c r="VGN11" s="14"/>
      <c r="VGO11" s="14"/>
      <c r="VGP11" s="14"/>
      <c r="VGQ11" s="14"/>
      <c r="VGR11" s="14"/>
      <c r="VGS11" s="14"/>
      <c r="VGT11" s="14"/>
      <c r="VGU11" s="14"/>
      <c r="VGV11" s="14"/>
      <c r="VGW11" s="14"/>
      <c r="VGX11" s="14"/>
      <c r="VGY11" s="14"/>
      <c r="VGZ11" s="14"/>
      <c r="VHA11" s="14"/>
      <c r="VHB11" s="14"/>
      <c r="VHC11" s="14"/>
      <c r="VHD11" s="14"/>
      <c r="VHE11" s="14"/>
      <c r="VHF11" s="14"/>
      <c r="VHG11" s="14"/>
      <c r="VHH11" s="14"/>
      <c r="VHI11" s="14"/>
      <c r="VHJ11" s="14"/>
      <c r="VHK11" s="14"/>
      <c r="VHL11" s="14"/>
      <c r="VHM11" s="14"/>
      <c r="VHN11" s="14"/>
      <c r="VHO11" s="14"/>
      <c r="VHP11" s="14"/>
      <c r="VHQ11" s="14"/>
      <c r="VHR11" s="14"/>
      <c r="VHS11" s="14"/>
      <c r="VHT11" s="14"/>
      <c r="VHU11" s="14"/>
      <c r="VHV11" s="14"/>
      <c r="VHW11" s="14"/>
      <c r="VHX11" s="14"/>
      <c r="VHY11" s="14"/>
      <c r="VHZ11" s="14"/>
      <c r="VIA11" s="14"/>
      <c r="VIB11" s="14"/>
      <c r="VIC11" s="14"/>
      <c r="VID11" s="14"/>
      <c r="VIE11" s="14"/>
      <c r="VIF11" s="14"/>
      <c r="VIG11" s="14"/>
      <c r="VIH11" s="14"/>
      <c r="VII11" s="14"/>
      <c r="VIJ11" s="14"/>
      <c r="VIK11" s="14"/>
      <c r="VIL11" s="14"/>
      <c r="VIM11" s="14"/>
      <c r="VIN11" s="14"/>
      <c r="VIO11" s="14"/>
      <c r="VIP11" s="14"/>
      <c r="VIQ11" s="14"/>
      <c r="VIR11" s="14"/>
      <c r="VIS11" s="14"/>
      <c r="VIT11" s="14"/>
      <c r="VIU11" s="14"/>
      <c r="VIV11" s="14"/>
      <c r="VIW11" s="14"/>
      <c r="VIX11" s="14"/>
      <c r="VIY11" s="14"/>
      <c r="VIZ11" s="14"/>
      <c r="VJA11" s="14"/>
      <c r="VJB11" s="14"/>
      <c r="VJC11" s="14"/>
      <c r="VJD11" s="14"/>
      <c r="VJE11" s="14"/>
      <c r="VJF11" s="14"/>
      <c r="VJG11" s="14"/>
      <c r="VJH11" s="14"/>
      <c r="VJI11" s="14"/>
      <c r="VJJ11" s="14"/>
      <c r="VJK11" s="14"/>
      <c r="VJL11" s="14"/>
      <c r="VJM11" s="14"/>
      <c r="VJN11" s="14"/>
      <c r="VJO11" s="14"/>
      <c r="VJP11" s="14"/>
      <c r="VJQ11" s="14"/>
      <c r="VJR11" s="14"/>
      <c r="VJS11" s="14"/>
      <c r="VJT11" s="14"/>
      <c r="VJU11" s="14"/>
      <c r="VJV11" s="14"/>
      <c r="VJW11" s="14"/>
      <c r="VJX11" s="14"/>
      <c r="VJY11" s="14"/>
      <c r="VJZ11" s="14"/>
      <c r="VKA11" s="14"/>
      <c r="VKB11" s="14"/>
      <c r="VKC11" s="14"/>
      <c r="VKD11" s="14"/>
      <c r="VKE11" s="14"/>
      <c r="VKF11" s="14"/>
      <c r="VKG11" s="14"/>
      <c r="VKH11" s="14"/>
      <c r="VKI11" s="14"/>
      <c r="VKJ11" s="14"/>
      <c r="VKK11" s="14"/>
      <c r="VKL11" s="14"/>
      <c r="VKM11" s="14"/>
      <c r="VKN11" s="14"/>
      <c r="VKO11" s="14"/>
      <c r="VKP11" s="14"/>
      <c r="VKQ11" s="14"/>
      <c r="VKR11" s="14"/>
      <c r="VKS11" s="14"/>
      <c r="VKT11" s="14"/>
      <c r="VKU11" s="14"/>
      <c r="VKV11" s="14"/>
      <c r="VKW11" s="14"/>
      <c r="VKX11" s="14"/>
      <c r="VKY11" s="14"/>
      <c r="VKZ11" s="14"/>
      <c r="VLA11" s="14"/>
      <c r="VLB11" s="14"/>
      <c r="VLC11" s="14"/>
      <c r="VLD11" s="14"/>
      <c r="VLE11" s="14"/>
      <c r="VLF11" s="14"/>
      <c r="VLG11" s="14"/>
      <c r="VLH11" s="14"/>
      <c r="VLI11" s="14"/>
      <c r="VLJ11" s="14"/>
      <c r="VLK11" s="14"/>
      <c r="VLL11" s="14"/>
      <c r="VLM11" s="14"/>
      <c r="VLN11" s="14"/>
      <c r="VLO11" s="14"/>
      <c r="VLP11" s="14"/>
      <c r="VLQ11" s="14"/>
      <c r="VLR11" s="14"/>
      <c r="VLS11" s="14"/>
      <c r="VLT11" s="14"/>
      <c r="VLU11" s="14"/>
      <c r="VLV11" s="14"/>
      <c r="VLW11" s="14"/>
      <c r="VLX11" s="14"/>
      <c r="VLY11" s="14"/>
      <c r="VLZ11" s="14"/>
      <c r="VMA11" s="14"/>
      <c r="VMB11" s="14"/>
      <c r="VMC11" s="14"/>
      <c r="VMD11" s="14"/>
      <c r="VME11" s="14"/>
      <c r="VMF11" s="14"/>
      <c r="VMG11" s="14"/>
      <c r="VMH11" s="14"/>
      <c r="VMI11" s="14"/>
      <c r="VMJ11" s="14"/>
      <c r="VMK11" s="14"/>
      <c r="VML11" s="14"/>
      <c r="VMM11" s="14"/>
      <c r="VMN11" s="14"/>
      <c r="VMO11" s="14"/>
      <c r="VMP11" s="14"/>
      <c r="VMQ11" s="14"/>
      <c r="VMR11" s="14"/>
      <c r="VMS11" s="14"/>
      <c r="VMT11" s="14"/>
      <c r="VMU11" s="14"/>
      <c r="VMV11" s="14"/>
      <c r="VMW11" s="14"/>
      <c r="VMX11" s="14"/>
      <c r="VMY11" s="14"/>
      <c r="VMZ11" s="14"/>
      <c r="VNA11" s="14"/>
      <c r="VNB11" s="14"/>
      <c r="VNC11" s="14"/>
      <c r="VND11" s="14"/>
      <c r="VNE11" s="14"/>
      <c r="VNF11" s="14"/>
      <c r="VNG11" s="14"/>
      <c r="VNH11" s="14"/>
      <c r="VNI11" s="14"/>
      <c r="VNJ11" s="14"/>
      <c r="VNK11" s="14"/>
      <c r="VNL11" s="14"/>
      <c r="VNM11" s="14"/>
      <c r="VNN11" s="14"/>
      <c r="VNO11" s="14"/>
      <c r="VNP11" s="14"/>
      <c r="VNQ11" s="14"/>
      <c r="VNR11" s="14"/>
      <c r="VNS11" s="14"/>
      <c r="VNT11" s="14"/>
      <c r="VNU11" s="14"/>
      <c r="VNV11" s="14"/>
      <c r="VNW11" s="14"/>
      <c r="VNX11" s="14"/>
      <c r="VNY11" s="14"/>
      <c r="VNZ11" s="14"/>
      <c r="VOA11" s="14"/>
      <c r="VOB11" s="14"/>
      <c r="VOC11" s="14"/>
      <c r="VOD11" s="14"/>
      <c r="VOE11" s="14"/>
      <c r="VOF11" s="14"/>
      <c r="VOG11" s="14"/>
      <c r="VOH11" s="14"/>
      <c r="VOI11" s="14"/>
      <c r="VOJ11" s="14"/>
      <c r="VOK11" s="14"/>
      <c r="VOL11" s="14"/>
      <c r="VOM11" s="14"/>
      <c r="VON11" s="14"/>
      <c r="VOO11" s="14"/>
      <c r="VOP11" s="14"/>
      <c r="VOQ11" s="14"/>
      <c r="VOR11" s="14"/>
      <c r="VOS11" s="14"/>
      <c r="VOT11" s="14"/>
      <c r="VOU11" s="14"/>
      <c r="VOV11" s="14"/>
      <c r="VOW11" s="14"/>
      <c r="VOX11" s="14"/>
      <c r="VOY11" s="14"/>
      <c r="VOZ11" s="14"/>
      <c r="VPA11" s="14"/>
      <c r="VPB11" s="14"/>
      <c r="VPC11" s="14"/>
      <c r="VPD11" s="14"/>
      <c r="VPE11" s="14"/>
      <c r="VPF11" s="14"/>
      <c r="VPG11" s="14"/>
      <c r="VPH11" s="14"/>
      <c r="VPI11" s="14"/>
      <c r="VPJ11" s="14"/>
      <c r="VPK11" s="14"/>
      <c r="VPL11" s="14"/>
      <c r="VPM11" s="14"/>
      <c r="VPN11" s="14"/>
      <c r="VPO11" s="14"/>
      <c r="VPP11" s="14"/>
      <c r="VPQ11" s="14"/>
      <c r="VPR11" s="14"/>
      <c r="VPS11" s="14"/>
      <c r="VPT11" s="14"/>
      <c r="VPU11" s="14"/>
      <c r="VPV11" s="14"/>
      <c r="VPW11" s="14"/>
      <c r="VPX11" s="14"/>
      <c r="VPY11" s="14"/>
      <c r="VPZ11" s="14"/>
      <c r="VQA11" s="14"/>
      <c r="VQB11" s="14"/>
      <c r="VQC11" s="14"/>
      <c r="VQD11" s="14"/>
      <c r="VQE11" s="14"/>
      <c r="VQF11" s="14"/>
      <c r="VQG11" s="14"/>
      <c r="VQH11" s="14"/>
      <c r="VQI11" s="14"/>
      <c r="VQJ11" s="14"/>
      <c r="VQK11" s="14"/>
      <c r="VQL11" s="14"/>
      <c r="VQM11" s="14"/>
      <c r="VQN11" s="14"/>
      <c r="VQO11" s="14"/>
      <c r="VQP11" s="14"/>
      <c r="VQQ11" s="14"/>
      <c r="VQR11" s="14"/>
      <c r="VQS11" s="14"/>
      <c r="VQT11" s="14"/>
      <c r="VQU11" s="14"/>
      <c r="VQV11" s="14"/>
      <c r="VQW11" s="14"/>
      <c r="VQX11" s="14"/>
      <c r="VQY11" s="14"/>
      <c r="VQZ11" s="14"/>
      <c r="VRA11" s="14"/>
      <c r="VRB11" s="14"/>
      <c r="VRC11" s="14"/>
      <c r="VRD11" s="14"/>
      <c r="VRE11" s="14"/>
      <c r="VRF11" s="14"/>
      <c r="VRG11" s="14"/>
      <c r="VRH11" s="14"/>
      <c r="VRI11" s="14"/>
      <c r="VRJ11" s="14"/>
      <c r="VRK11" s="14"/>
      <c r="VRL11" s="14"/>
      <c r="VRM11" s="14"/>
      <c r="VRN11" s="14"/>
      <c r="VRO11" s="14"/>
      <c r="VRP11" s="14"/>
      <c r="VRQ11" s="14"/>
      <c r="VRR11" s="14"/>
      <c r="VRS11" s="14"/>
      <c r="VRT11" s="14"/>
      <c r="VRU11" s="14"/>
      <c r="VRV11" s="14"/>
      <c r="VRW11" s="14"/>
      <c r="VRX11" s="14"/>
      <c r="VRY11" s="14"/>
      <c r="VRZ11" s="14"/>
      <c r="VSA11" s="14"/>
      <c r="VSB11" s="14"/>
      <c r="VSC11" s="14"/>
      <c r="VSD11" s="14"/>
      <c r="VSE11" s="14"/>
      <c r="VSF11" s="14"/>
      <c r="VSG11" s="14"/>
      <c r="VSH11" s="14"/>
      <c r="VSI11" s="14"/>
      <c r="VSJ11" s="14"/>
      <c r="VSK11" s="14"/>
      <c r="VSL11" s="14"/>
      <c r="VSM11" s="14"/>
      <c r="VSN11" s="14"/>
      <c r="VSO11" s="14"/>
      <c r="VSP11" s="14"/>
      <c r="VSQ11" s="14"/>
      <c r="VSR11" s="14"/>
      <c r="VSS11" s="14"/>
      <c r="VST11" s="14"/>
      <c r="VSU11" s="14"/>
      <c r="VSV11" s="14"/>
      <c r="VSW11" s="14"/>
      <c r="VSX11" s="14"/>
      <c r="VSY11" s="14"/>
      <c r="VSZ11" s="14"/>
      <c r="VTA11" s="14"/>
      <c r="VTB11" s="14"/>
      <c r="VTC11" s="14"/>
      <c r="VTD11" s="14"/>
      <c r="VTE11" s="14"/>
      <c r="VTF11" s="14"/>
      <c r="VTG11" s="14"/>
      <c r="VTH11" s="14"/>
      <c r="VTI11" s="14"/>
      <c r="VTJ11" s="14"/>
      <c r="VTK11" s="14"/>
      <c r="VTL11" s="14"/>
      <c r="VTM11" s="14"/>
      <c r="VTN11" s="14"/>
      <c r="VTO11" s="14"/>
      <c r="VTP11" s="14"/>
      <c r="VTQ11" s="14"/>
      <c r="VTR11" s="14"/>
      <c r="VTS11" s="14"/>
      <c r="VTT11" s="14"/>
      <c r="VTU11" s="14"/>
      <c r="VTV11" s="14"/>
      <c r="VTW11" s="14"/>
      <c r="VTX11" s="14"/>
      <c r="VTY11" s="14"/>
      <c r="VTZ11" s="14"/>
      <c r="VUA11" s="14"/>
      <c r="VUB11" s="14"/>
      <c r="VUC11" s="14"/>
      <c r="VUD11" s="14"/>
      <c r="VUE11" s="14"/>
      <c r="VUF11" s="14"/>
      <c r="VUG11" s="14"/>
      <c r="VUH11" s="14"/>
      <c r="VUI11" s="14"/>
      <c r="VUJ11" s="14"/>
      <c r="VUK11" s="14"/>
      <c r="VUL11" s="14"/>
      <c r="VUM11" s="14"/>
      <c r="VUN11" s="14"/>
      <c r="VUO11" s="14"/>
      <c r="VUP11" s="14"/>
      <c r="VUQ11" s="14"/>
      <c r="VUR11" s="14"/>
      <c r="VUS11" s="14"/>
      <c r="VUT11" s="14"/>
      <c r="VUU11" s="14"/>
      <c r="VUV11" s="14"/>
      <c r="VUW11" s="14"/>
      <c r="VUX11" s="14"/>
      <c r="VUY11" s="14"/>
      <c r="VUZ11" s="14"/>
      <c r="VVA11" s="14"/>
      <c r="VVB11" s="14"/>
      <c r="VVC11" s="14"/>
      <c r="VVD11" s="14"/>
      <c r="VVE11" s="14"/>
      <c r="VVF11" s="14"/>
      <c r="VVG11" s="14"/>
      <c r="VVH11" s="14"/>
      <c r="VVI11" s="14"/>
      <c r="VVJ11" s="14"/>
      <c r="VVK11" s="14"/>
      <c r="VVL11" s="14"/>
      <c r="VVM11" s="14"/>
      <c r="VVN11" s="14"/>
      <c r="VVO11" s="14"/>
      <c r="VVP11" s="14"/>
      <c r="VVQ11" s="14"/>
      <c r="VVR11" s="14"/>
      <c r="VVS11" s="14"/>
      <c r="VVT11" s="14"/>
      <c r="VVU11" s="14"/>
      <c r="VVV11" s="14"/>
      <c r="VVW11" s="14"/>
      <c r="VVX11" s="14"/>
      <c r="VVY11" s="14"/>
      <c r="VVZ11" s="14"/>
      <c r="VWA11" s="14"/>
      <c r="VWB11" s="14"/>
      <c r="VWC11" s="14"/>
      <c r="VWD11" s="14"/>
      <c r="VWE11" s="14"/>
      <c r="VWF11" s="14"/>
      <c r="VWG11" s="14"/>
      <c r="VWH11" s="14"/>
      <c r="VWI11" s="14"/>
      <c r="VWJ11" s="14"/>
      <c r="VWK11" s="14"/>
      <c r="VWL11" s="14"/>
      <c r="VWM11" s="14"/>
      <c r="VWN11" s="14"/>
      <c r="VWO11" s="14"/>
      <c r="VWP11" s="14"/>
      <c r="VWQ11" s="14"/>
      <c r="VWR11" s="14"/>
      <c r="VWS11" s="14"/>
      <c r="VWT11" s="14"/>
      <c r="VWU11" s="14"/>
      <c r="VWV11" s="14"/>
      <c r="VWW11" s="14"/>
      <c r="VWX11" s="14"/>
      <c r="VWY11" s="14"/>
      <c r="VWZ11" s="14"/>
      <c r="VXA11" s="14"/>
      <c r="VXB11" s="14"/>
      <c r="VXC11" s="14"/>
      <c r="VXD11" s="14"/>
      <c r="VXE11" s="14"/>
      <c r="VXF11" s="14"/>
      <c r="VXG11" s="14"/>
      <c r="VXH11" s="14"/>
      <c r="VXI11" s="14"/>
      <c r="VXJ11" s="14"/>
      <c r="VXK11" s="14"/>
      <c r="VXL11" s="14"/>
      <c r="VXM11" s="14"/>
      <c r="VXN11" s="14"/>
      <c r="VXO11" s="14"/>
      <c r="VXP11" s="14"/>
      <c r="VXQ11" s="14"/>
      <c r="VXR11" s="14"/>
      <c r="VXS11" s="14"/>
      <c r="VXT11" s="14"/>
      <c r="VXU11" s="14"/>
      <c r="VXV11" s="14"/>
      <c r="VXW11" s="14"/>
      <c r="VXX11" s="14"/>
      <c r="VXY11" s="14"/>
      <c r="VXZ11" s="14"/>
      <c r="VYA11" s="14"/>
      <c r="VYB11" s="14"/>
      <c r="VYC11" s="14"/>
      <c r="VYD11" s="14"/>
      <c r="VYE11" s="14"/>
      <c r="VYF11" s="14"/>
      <c r="VYG11" s="14"/>
      <c r="VYH11" s="14"/>
      <c r="VYI11" s="14"/>
      <c r="VYJ11" s="14"/>
      <c r="VYK11" s="14"/>
      <c r="VYL11" s="14"/>
      <c r="VYM11" s="14"/>
      <c r="VYN11" s="14"/>
      <c r="VYO11" s="14"/>
      <c r="VYP11" s="14"/>
      <c r="VYQ11" s="14"/>
      <c r="VYR11" s="14"/>
      <c r="VYS11" s="14"/>
      <c r="VYT11" s="14"/>
      <c r="VYU11" s="14"/>
      <c r="VYV11" s="14"/>
      <c r="VYW11" s="14"/>
      <c r="VYX11" s="14"/>
      <c r="VYY11" s="14"/>
      <c r="VYZ11" s="14"/>
      <c r="VZA11" s="14"/>
      <c r="VZB11" s="14"/>
      <c r="VZC11" s="14"/>
      <c r="VZD11" s="14"/>
      <c r="VZE11" s="14"/>
      <c r="VZF11" s="14"/>
      <c r="VZG11" s="14"/>
      <c r="VZH11" s="14"/>
      <c r="VZI11" s="14"/>
      <c r="VZJ11" s="14"/>
      <c r="VZK11" s="14"/>
      <c r="VZL11" s="14"/>
      <c r="VZM11" s="14"/>
      <c r="VZN11" s="14"/>
      <c r="VZO11" s="14"/>
      <c r="VZP11" s="14"/>
      <c r="VZQ11" s="14"/>
      <c r="VZR11" s="14"/>
      <c r="VZS11" s="14"/>
      <c r="VZT11" s="14"/>
      <c r="VZU11" s="14"/>
      <c r="VZV11" s="14"/>
      <c r="VZW11" s="14"/>
      <c r="VZX11" s="14"/>
      <c r="VZY11" s="14"/>
      <c r="VZZ11" s="14"/>
      <c r="WAA11" s="14"/>
      <c r="WAB11" s="14"/>
      <c r="WAC11" s="14"/>
      <c r="WAD11" s="14"/>
      <c r="WAE11" s="14"/>
      <c r="WAF11" s="14"/>
      <c r="WAG11" s="14"/>
      <c r="WAH11" s="14"/>
      <c r="WAI11" s="14"/>
      <c r="WAJ11" s="14"/>
      <c r="WAK11" s="14"/>
      <c r="WAL11" s="14"/>
      <c r="WAM11" s="14"/>
      <c r="WAN11" s="14"/>
      <c r="WAO11" s="14"/>
      <c r="WAP11" s="14"/>
      <c r="WAQ11" s="14"/>
      <c r="WAR11" s="14"/>
      <c r="WAS11" s="14"/>
      <c r="WAT11" s="14"/>
      <c r="WAU11" s="14"/>
      <c r="WAV11" s="14"/>
      <c r="WAW11" s="14"/>
      <c r="WAX11" s="14"/>
      <c r="WAY11" s="14"/>
      <c r="WAZ11" s="14"/>
      <c r="WBA11" s="14"/>
      <c r="WBB11" s="14"/>
      <c r="WBC11" s="14"/>
      <c r="WBD11" s="14"/>
      <c r="WBE11" s="14"/>
      <c r="WBF11" s="14"/>
      <c r="WBG11" s="14"/>
      <c r="WBH11" s="14"/>
      <c r="WBI11" s="14"/>
      <c r="WBJ11" s="14"/>
      <c r="WBK11" s="14"/>
      <c r="WBL11" s="14"/>
      <c r="WBM11" s="14"/>
      <c r="WBN11" s="14"/>
      <c r="WBO11" s="14"/>
      <c r="WBP11" s="14"/>
      <c r="WBQ11" s="14"/>
      <c r="WBR11" s="14"/>
      <c r="WBS11" s="14"/>
      <c r="WBT11" s="14"/>
      <c r="WBU11" s="14"/>
      <c r="WBV11" s="14"/>
      <c r="WBW11" s="14"/>
      <c r="WBX11" s="14"/>
      <c r="WBY11" s="14"/>
      <c r="WBZ11" s="14"/>
      <c r="WCA11" s="14"/>
      <c r="WCB11" s="14"/>
      <c r="WCC11" s="14"/>
      <c r="WCD11" s="14"/>
      <c r="WCE11" s="14"/>
      <c r="WCF11" s="14"/>
      <c r="WCG11" s="14"/>
      <c r="WCH11" s="14"/>
      <c r="WCI11" s="14"/>
      <c r="WCJ11" s="14"/>
      <c r="WCK11" s="14"/>
      <c r="WCL11" s="14"/>
      <c r="WCM11" s="14"/>
      <c r="WCN11" s="14"/>
      <c r="WCO11" s="14"/>
      <c r="WCP11" s="14"/>
      <c r="WCQ11" s="14"/>
      <c r="WCR11" s="14"/>
      <c r="WCS11" s="14"/>
      <c r="WCT11" s="14"/>
      <c r="WCU11" s="14"/>
      <c r="WCV11" s="14"/>
      <c r="WCW11" s="14"/>
      <c r="WCX11" s="14"/>
      <c r="WCY11" s="14"/>
      <c r="WCZ11" s="14"/>
      <c r="WDA11" s="14"/>
      <c r="WDB11" s="14"/>
      <c r="WDC11" s="14"/>
      <c r="WDD11" s="14"/>
      <c r="WDE11" s="14"/>
      <c r="WDF11" s="14"/>
      <c r="WDG11" s="14"/>
      <c r="WDH11" s="14"/>
      <c r="WDI11" s="14"/>
      <c r="WDJ11" s="14"/>
      <c r="WDK11" s="14"/>
      <c r="WDL11" s="14"/>
      <c r="WDM11" s="14"/>
      <c r="WDN11" s="14"/>
      <c r="WDO11" s="14"/>
      <c r="WDP11" s="14"/>
      <c r="WDQ11" s="14"/>
      <c r="WDR11" s="14"/>
      <c r="WDS11" s="14"/>
      <c r="WDT11" s="14"/>
      <c r="WDU11" s="14"/>
      <c r="WDV11" s="14"/>
      <c r="WDW11" s="14"/>
      <c r="WDX11" s="14"/>
      <c r="WDY11" s="14"/>
      <c r="WDZ11" s="14"/>
      <c r="WEA11" s="14"/>
      <c r="WEB11" s="14"/>
      <c r="WEC11" s="14"/>
      <c r="WED11" s="14"/>
      <c r="WEE11" s="14"/>
      <c r="WEF11" s="14"/>
      <c r="WEG11" s="14"/>
      <c r="WEH11" s="14"/>
      <c r="WEI11" s="14"/>
      <c r="WEJ11" s="14"/>
      <c r="WEK11" s="14"/>
      <c r="WEL11" s="14"/>
      <c r="WEM11" s="14"/>
      <c r="WEN11" s="14"/>
      <c r="WEO11" s="14"/>
      <c r="WEP11" s="14"/>
      <c r="WEQ11" s="14"/>
      <c r="WER11" s="14"/>
      <c r="WES11" s="14"/>
      <c r="WET11" s="14"/>
      <c r="WEU11" s="14"/>
      <c r="WEV11" s="14"/>
      <c r="WEW11" s="14"/>
      <c r="WEX11" s="14"/>
      <c r="WEY11" s="14"/>
      <c r="WEZ11" s="14"/>
      <c r="WFA11" s="14"/>
      <c r="WFB11" s="14"/>
      <c r="WFC11" s="14"/>
      <c r="WFD11" s="14"/>
      <c r="WFE11" s="14"/>
      <c r="WFF11" s="14"/>
      <c r="WFG11" s="14"/>
      <c r="WFH11" s="14"/>
      <c r="WFI11" s="14"/>
      <c r="WFJ11" s="14"/>
      <c r="WFK11" s="14"/>
      <c r="WFL11" s="14"/>
      <c r="WFM11" s="14"/>
      <c r="WFN11" s="14"/>
      <c r="WFO11" s="14"/>
      <c r="WFP11" s="14"/>
      <c r="WFQ11" s="14"/>
      <c r="WFR11" s="14"/>
      <c r="WFS11" s="14"/>
      <c r="WFT11" s="14"/>
      <c r="WFU11" s="14"/>
      <c r="WFV11" s="14"/>
      <c r="WFW11" s="14"/>
      <c r="WFX11" s="14"/>
      <c r="WFY11" s="14"/>
      <c r="WFZ11" s="14"/>
      <c r="WGA11" s="14"/>
      <c r="WGB11" s="14"/>
      <c r="WGC11" s="14"/>
      <c r="WGD11" s="14"/>
      <c r="WGE11" s="14"/>
      <c r="WGF11" s="14"/>
      <c r="WGG11" s="14"/>
      <c r="WGH11" s="14"/>
      <c r="WGI11" s="14"/>
      <c r="WGJ11" s="14"/>
      <c r="WGK11" s="14"/>
      <c r="WGL11" s="14"/>
      <c r="WGM11" s="14"/>
      <c r="WGN11" s="14"/>
      <c r="WGO11" s="14"/>
      <c r="WGP11" s="14"/>
      <c r="WGQ11" s="14"/>
      <c r="WGR11" s="14"/>
      <c r="WGS11" s="14"/>
      <c r="WGT11" s="14"/>
      <c r="WGU11" s="14"/>
      <c r="WGV11" s="14"/>
      <c r="WGW11" s="14"/>
      <c r="WGX11" s="14"/>
      <c r="WGY11" s="14"/>
      <c r="WGZ11" s="14"/>
      <c r="WHA11" s="14"/>
      <c r="WHB11" s="14"/>
      <c r="WHC11" s="14"/>
      <c r="WHD11" s="14"/>
      <c r="WHE11" s="14"/>
      <c r="WHF11" s="14"/>
      <c r="WHG11" s="14"/>
      <c r="WHH11" s="14"/>
      <c r="WHI11" s="14"/>
      <c r="WHJ11" s="14"/>
      <c r="WHK11" s="14"/>
      <c r="WHL11" s="14"/>
      <c r="WHM11" s="14"/>
      <c r="WHN11" s="14"/>
      <c r="WHO11" s="14"/>
      <c r="WHP11" s="14"/>
      <c r="WHQ11" s="14"/>
      <c r="WHR11" s="14"/>
      <c r="WHS11" s="14"/>
      <c r="WHT11" s="14"/>
      <c r="WHU11" s="14"/>
      <c r="WHV11" s="14"/>
      <c r="WHW11" s="14"/>
      <c r="WHX11" s="14"/>
      <c r="WHY11" s="14"/>
      <c r="WHZ11" s="14"/>
      <c r="WIA11" s="14"/>
      <c r="WIB11" s="14"/>
      <c r="WIC11" s="14"/>
      <c r="WID11" s="14"/>
      <c r="WIE11" s="14"/>
      <c r="WIF11" s="14"/>
      <c r="WIG11" s="14"/>
      <c r="WIH11" s="14"/>
      <c r="WII11" s="14"/>
      <c r="WIJ11" s="14"/>
      <c r="WIK11" s="14"/>
      <c r="WIL11" s="14"/>
      <c r="WIM11" s="14"/>
      <c r="WIN11" s="14"/>
      <c r="WIO11" s="14"/>
      <c r="WIP11" s="14"/>
      <c r="WIQ11" s="14"/>
      <c r="WIR11" s="14"/>
      <c r="WIS11" s="14"/>
      <c r="WIT11" s="14"/>
      <c r="WIU11" s="14"/>
      <c r="WIV11" s="14"/>
      <c r="WIW11" s="14"/>
      <c r="WIX11" s="14"/>
      <c r="WIY11" s="14"/>
      <c r="WIZ11" s="14"/>
      <c r="WJA11" s="14"/>
      <c r="WJB11" s="14"/>
      <c r="WJC11" s="14"/>
      <c r="WJD11" s="14"/>
      <c r="WJE11" s="14"/>
      <c r="WJF11" s="14"/>
      <c r="WJG11" s="14"/>
      <c r="WJH11" s="14"/>
      <c r="WJI11" s="14"/>
      <c r="WJJ11" s="14"/>
      <c r="WJK11" s="14"/>
      <c r="WJL11" s="14"/>
      <c r="WJM11" s="14"/>
      <c r="WJN11" s="14"/>
      <c r="WJO11" s="14"/>
      <c r="WJP11" s="14"/>
      <c r="WJQ11" s="14"/>
      <c r="WJR11" s="14"/>
      <c r="WJS11" s="14"/>
      <c r="WJT11" s="14"/>
      <c r="WJU11" s="14"/>
      <c r="WJV11" s="14"/>
      <c r="WJW11" s="14"/>
      <c r="WJX11" s="14"/>
      <c r="WJY11" s="14"/>
      <c r="WJZ11" s="14"/>
      <c r="WKA11" s="14"/>
      <c r="WKB11" s="14"/>
      <c r="WKC11" s="14"/>
      <c r="WKD11" s="14"/>
      <c r="WKE11" s="14"/>
      <c r="WKF11" s="14"/>
      <c r="WKG11" s="14"/>
      <c r="WKH11" s="14"/>
      <c r="WKI11" s="14"/>
      <c r="WKJ11" s="14"/>
      <c r="WKK11" s="14"/>
      <c r="WKL11" s="14"/>
      <c r="WKM11" s="14"/>
      <c r="WKN11" s="14"/>
      <c r="WKO11" s="14"/>
      <c r="WKP11" s="14"/>
      <c r="WKQ11" s="14"/>
      <c r="WKR11" s="14"/>
      <c r="WKS11" s="14"/>
      <c r="WKT11" s="14"/>
      <c r="WKU11" s="14"/>
      <c r="WKV11" s="14"/>
      <c r="WKW11" s="14"/>
      <c r="WKX11" s="14"/>
      <c r="WKY11" s="14"/>
      <c r="WKZ11" s="14"/>
      <c r="WLA11" s="14"/>
      <c r="WLB11" s="14"/>
      <c r="WLC11" s="14"/>
      <c r="WLD11" s="14"/>
      <c r="WLE11" s="14"/>
      <c r="WLF11" s="14"/>
      <c r="WLG11" s="14"/>
      <c r="WLH11" s="14"/>
      <c r="WLI11" s="14"/>
      <c r="WLJ11" s="14"/>
      <c r="WLK11" s="14"/>
      <c r="WLL11" s="14"/>
      <c r="WLM11" s="14"/>
      <c r="WLN11" s="14"/>
      <c r="WLO11" s="14"/>
      <c r="WLP11" s="14"/>
      <c r="WLQ11" s="14"/>
      <c r="WLR11" s="14"/>
      <c r="WLS11" s="14"/>
      <c r="WLT11" s="14"/>
      <c r="WLU11" s="14"/>
      <c r="WLV11" s="14"/>
      <c r="WLW11" s="14"/>
      <c r="WLX11" s="14"/>
      <c r="WLY11" s="14"/>
      <c r="WLZ11" s="14"/>
      <c r="WMA11" s="14"/>
      <c r="WMB11" s="14"/>
      <c r="WMC11" s="14"/>
      <c r="WMD11" s="14"/>
      <c r="WME11" s="14"/>
      <c r="WMF11" s="14"/>
      <c r="WMG11" s="14"/>
      <c r="WMH11" s="14"/>
      <c r="WMI11" s="14"/>
      <c r="WMJ11" s="14"/>
      <c r="WMK11" s="14"/>
      <c r="WML11" s="14"/>
      <c r="WMM11" s="14"/>
      <c r="WMN11" s="14"/>
      <c r="WMO11" s="14"/>
      <c r="WMP11" s="14"/>
      <c r="WMQ11" s="14"/>
      <c r="WMR11" s="14"/>
      <c r="WMS11" s="14"/>
      <c r="WMT11" s="14"/>
      <c r="WMU11" s="14"/>
      <c r="WMV11" s="14"/>
      <c r="WMW11" s="14"/>
      <c r="WMX11" s="14"/>
      <c r="WMY11" s="14"/>
      <c r="WMZ11" s="14"/>
      <c r="WNA11" s="14"/>
      <c r="WNB11" s="14"/>
      <c r="WNC11" s="14"/>
      <c r="WND11" s="14"/>
      <c r="WNE11" s="14"/>
      <c r="WNF11" s="14"/>
      <c r="WNG11" s="14"/>
      <c r="WNH11" s="14"/>
      <c r="WNI11" s="14"/>
      <c r="WNJ11" s="14"/>
      <c r="WNK11" s="14"/>
      <c r="WNL11" s="14"/>
      <c r="WNM11" s="14"/>
      <c r="WNN11" s="14"/>
      <c r="WNO11" s="14"/>
      <c r="WNP11" s="14"/>
      <c r="WNQ11" s="14"/>
      <c r="WNR11" s="14"/>
      <c r="WNS11" s="14"/>
      <c r="WNT11" s="14"/>
      <c r="WNU11" s="14"/>
      <c r="WNV11" s="14"/>
      <c r="WNW11" s="14"/>
      <c r="WNX11" s="14"/>
      <c r="WNY11" s="14"/>
      <c r="WNZ11" s="14"/>
      <c r="WOA11" s="14"/>
      <c r="WOB11" s="14"/>
      <c r="WOC11" s="14"/>
      <c r="WOD11" s="14"/>
      <c r="WOE11" s="14"/>
      <c r="WOF11" s="14"/>
      <c r="WOG11" s="14"/>
      <c r="WOH11" s="14"/>
      <c r="WOI11" s="14"/>
      <c r="WOJ11" s="14"/>
      <c r="WOK11" s="14"/>
      <c r="WOL11" s="14"/>
      <c r="WOM11" s="14"/>
      <c r="WON11" s="14"/>
      <c r="WOO11" s="14"/>
      <c r="WOP11" s="14"/>
      <c r="WOQ11" s="14"/>
      <c r="WOR11" s="14"/>
      <c r="WOS11" s="14"/>
      <c r="WOT11" s="14"/>
      <c r="WOU11" s="14"/>
      <c r="WOV11" s="14"/>
      <c r="WOW11" s="14"/>
      <c r="WOX11" s="14"/>
      <c r="WOY11" s="14"/>
      <c r="WOZ11" s="14"/>
      <c r="WPA11" s="14"/>
      <c r="WPB11" s="14"/>
      <c r="WPC11" s="14"/>
      <c r="WPD11" s="14"/>
      <c r="WPE11" s="14"/>
      <c r="WPF11" s="14"/>
      <c r="WPG11" s="14"/>
      <c r="WPH11" s="14"/>
      <c r="WPI11" s="14"/>
      <c r="WPJ11" s="14"/>
      <c r="WPK11" s="14"/>
      <c r="WPL11" s="14"/>
      <c r="WPM11" s="14"/>
      <c r="WPN11" s="14"/>
      <c r="WPO11" s="14"/>
      <c r="WPP11" s="14"/>
      <c r="WPQ11" s="14"/>
      <c r="WPR11" s="14"/>
      <c r="WPS11" s="14"/>
      <c r="WPT11" s="14"/>
      <c r="WPU11" s="14"/>
      <c r="WPV11" s="14"/>
      <c r="WPW11" s="14"/>
      <c r="WPX11" s="14"/>
      <c r="WPY11" s="14"/>
      <c r="WPZ11" s="14"/>
      <c r="WQA11" s="14"/>
      <c r="WQB11" s="14"/>
      <c r="WQC11" s="14"/>
      <c r="WQD11" s="14"/>
      <c r="WQE11" s="14"/>
      <c r="WQF11" s="14"/>
      <c r="WQG11" s="14"/>
      <c r="WQH11" s="14"/>
      <c r="WQI11" s="14"/>
      <c r="WQJ11" s="14"/>
      <c r="WQK11" s="14"/>
      <c r="WQL11" s="14"/>
      <c r="WQM11" s="14"/>
      <c r="WQN11" s="14"/>
      <c r="WQO11" s="14"/>
      <c r="WQP11" s="14"/>
      <c r="WQQ11" s="14"/>
      <c r="WQR11" s="14"/>
      <c r="WQS11" s="14"/>
      <c r="WQT11" s="14"/>
      <c r="WQU11" s="14"/>
      <c r="WQV11" s="14"/>
      <c r="WQW11" s="14"/>
      <c r="WQX11" s="14"/>
      <c r="WQY11" s="14"/>
      <c r="WQZ11" s="14"/>
      <c r="WRA11" s="14"/>
      <c r="WRB11" s="14"/>
      <c r="WRC11" s="14"/>
      <c r="WRD11" s="14"/>
      <c r="WRE11" s="14"/>
      <c r="WRF11" s="14"/>
      <c r="WRG11" s="14"/>
      <c r="WRH11" s="14"/>
      <c r="WRI11" s="14"/>
      <c r="WRJ11" s="14"/>
      <c r="WRK11" s="14"/>
      <c r="WRL11" s="14"/>
      <c r="WRM11" s="14"/>
      <c r="WRN11" s="14"/>
      <c r="WRO11" s="14"/>
      <c r="WRP11" s="14"/>
      <c r="WRQ11" s="14"/>
      <c r="WRR11" s="14"/>
      <c r="WRS11" s="14"/>
      <c r="WRT11" s="14"/>
      <c r="WRU11" s="14"/>
      <c r="WRV11" s="14"/>
      <c r="WRW11" s="14"/>
      <c r="WRX11" s="14"/>
      <c r="WRY11" s="14"/>
      <c r="WRZ11" s="14"/>
      <c r="WSA11" s="14"/>
      <c r="WSB11" s="14"/>
      <c r="WSC11" s="14"/>
      <c r="WSD11" s="14"/>
      <c r="WSE11" s="14"/>
      <c r="WSF11" s="14"/>
      <c r="WSG11" s="14"/>
      <c r="WSH11" s="14"/>
      <c r="WSI11" s="14"/>
      <c r="WSJ11" s="14"/>
      <c r="WSK11" s="14"/>
      <c r="WSL11" s="14"/>
      <c r="WSM11" s="14"/>
      <c r="WSN11" s="14"/>
      <c r="WSO11" s="14"/>
      <c r="WSP11" s="14"/>
      <c r="WSQ11" s="14"/>
      <c r="WSR11" s="14"/>
      <c r="WSS11" s="14"/>
      <c r="WST11" s="14"/>
      <c r="WSU11" s="14"/>
      <c r="WSV11" s="14"/>
      <c r="WSW11" s="14"/>
      <c r="WSX11" s="14"/>
      <c r="WSY11" s="14"/>
      <c r="WSZ11" s="14"/>
      <c r="WTA11" s="14"/>
      <c r="WTB11" s="14"/>
      <c r="WTC11" s="14"/>
      <c r="WTD11" s="14"/>
      <c r="WTE11" s="14"/>
      <c r="WTF11" s="14"/>
      <c r="WTG11" s="14"/>
      <c r="WTH11" s="14"/>
      <c r="WTI11" s="14"/>
      <c r="WTJ11" s="14"/>
      <c r="WTK11" s="14"/>
      <c r="WTL11" s="14"/>
      <c r="WTM11" s="14"/>
      <c r="WTN11" s="14"/>
      <c r="WTO11" s="14"/>
      <c r="WTP11" s="14"/>
      <c r="WTQ11" s="14"/>
      <c r="WTR11" s="14"/>
      <c r="WTS11" s="14"/>
      <c r="WTT11" s="14"/>
      <c r="WTU11" s="14"/>
      <c r="WTV11" s="14"/>
      <c r="WTW11" s="14"/>
      <c r="WTX11" s="14"/>
      <c r="WTY11" s="14"/>
      <c r="WTZ11" s="14"/>
      <c r="WUA11" s="14"/>
      <c r="WUB11" s="14"/>
      <c r="WUC11" s="14"/>
      <c r="WUD11" s="14"/>
      <c r="WUE11" s="14"/>
      <c r="WUF11" s="14"/>
      <c r="WUG11" s="14"/>
      <c r="WUH11" s="14"/>
      <c r="WUI11" s="14"/>
      <c r="WUJ11" s="14"/>
      <c r="WUK11" s="14"/>
      <c r="WUL11" s="14"/>
      <c r="WUM11" s="14"/>
      <c r="WUN11" s="14"/>
      <c r="WUO11" s="14"/>
      <c r="WUP11" s="14"/>
      <c r="WUQ11" s="14"/>
      <c r="WUR11" s="14"/>
      <c r="WUS11" s="14"/>
      <c r="WUT11" s="14"/>
      <c r="WUU11" s="14"/>
      <c r="WUV11" s="14"/>
      <c r="WUW11" s="14"/>
      <c r="WUX11" s="14"/>
      <c r="WUY11" s="14"/>
      <c r="WUZ11" s="14"/>
      <c r="WVA11" s="14"/>
      <c r="WVB11" s="14"/>
      <c r="WVC11" s="14"/>
      <c r="WVD11" s="14"/>
      <c r="WVE11" s="14"/>
      <c r="WVF11" s="14"/>
      <c r="WVG11" s="14"/>
      <c r="WVH11" s="14"/>
      <c r="WVI11" s="14"/>
      <c r="WVJ11" s="14"/>
      <c r="WVK11" s="14"/>
      <c r="WVL11" s="14"/>
      <c r="WVM11" s="14"/>
      <c r="WVN11" s="14"/>
      <c r="WVO11" s="14"/>
      <c r="WVP11" s="14"/>
      <c r="WVQ11" s="14"/>
      <c r="WVR11" s="14"/>
      <c r="WVS11" s="14"/>
      <c r="WVT11" s="14"/>
      <c r="WVU11" s="14"/>
      <c r="WVV11" s="14"/>
      <c r="WVW11" s="14"/>
      <c r="WVX11" s="14"/>
      <c r="WVY11" s="14"/>
      <c r="WVZ11" s="14"/>
      <c r="WWA11" s="14"/>
      <c r="WWB11" s="14"/>
      <c r="WWC11" s="14"/>
      <c r="WWD11" s="14"/>
      <c r="WWE11" s="14"/>
      <c r="WWF11" s="14"/>
      <c r="WWG11" s="14"/>
      <c r="WWH11" s="14"/>
      <c r="WWI11" s="14"/>
      <c r="WWJ11" s="14"/>
      <c r="WWK11" s="14"/>
      <c r="WWL11" s="14"/>
      <c r="WWM11" s="14"/>
      <c r="WWN11" s="14"/>
      <c r="WWO11" s="14"/>
      <c r="WWP11" s="14"/>
      <c r="WWQ11" s="14"/>
      <c r="WWR11" s="14"/>
      <c r="WWS11" s="14"/>
      <c r="WWT11" s="14"/>
      <c r="WWU11" s="14"/>
      <c r="WWV11" s="14"/>
      <c r="WWW11" s="14"/>
      <c r="WWX11" s="14"/>
      <c r="WWY11" s="14"/>
      <c r="WWZ11" s="14"/>
      <c r="WXA11" s="14"/>
      <c r="WXB11" s="14"/>
      <c r="WXC11" s="14"/>
      <c r="WXD11" s="14"/>
      <c r="WXE11" s="14"/>
      <c r="WXF11" s="14"/>
      <c r="WXG11" s="14"/>
      <c r="WXH11" s="14"/>
      <c r="WXI11" s="14"/>
      <c r="WXJ11" s="14"/>
      <c r="WXK11" s="14"/>
      <c r="WXL11" s="14"/>
      <c r="WXM11" s="14"/>
      <c r="WXN11" s="14"/>
      <c r="WXO11" s="14"/>
      <c r="WXP11" s="14"/>
      <c r="WXQ11" s="14"/>
      <c r="WXR11" s="14"/>
      <c r="WXS11" s="14"/>
      <c r="WXT11" s="14"/>
      <c r="WXU11" s="14"/>
      <c r="WXV11" s="14"/>
      <c r="WXW11" s="14"/>
      <c r="WXX11" s="14"/>
      <c r="WXY11" s="14"/>
      <c r="WXZ11" s="14"/>
      <c r="WYA11" s="14"/>
      <c r="WYB11" s="14"/>
      <c r="WYC11" s="14"/>
      <c r="WYD11" s="14"/>
      <c r="WYE11" s="14"/>
      <c r="WYF11" s="14"/>
      <c r="WYG11" s="14"/>
      <c r="WYH11" s="14"/>
      <c r="WYI11" s="14"/>
      <c r="WYJ11" s="14"/>
      <c r="WYK11" s="14"/>
      <c r="WYL11" s="14"/>
      <c r="WYM11" s="14"/>
      <c r="WYN11" s="14"/>
      <c r="WYO11" s="14"/>
      <c r="WYP11" s="14"/>
      <c r="WYQ11" s="14"/>
      <c r="WYR11" s="14"/>
      <c r="WYS11" s="14"/>
      <c r="WYT11" s="14"/>
      <c r="WYU11" s="14"/>
      <c r="WYV11" s="14"/>
      <c r="WYW11" s="14"/>
      <c r="WYX11" s="14"/>
      <c r="WYY11" s="14"/>
      <c r="WYZ11" s="14"/>
      <c r="WZA11" s="14"/>
      <c r="WZB11" s="14"/>
      <c r="WZC11" s="14"/>
      <c r="WZD11" s="14"/>
      <c r="WZE11" s="14"/>
      <c r="WZF11" s="14"/>
      <c r="WZG11" s="14"/>
      <c r="WZH11" s="14"/>
      <c r="WZI11" s="14"/>
      <c r="WZJ11" s="14"/>
      <c r="WZK11" s="14"/>
      <c r="WZL11" s="14"/>
      <c r="WZM11" s="14"/>
      <c r="WZN11" s="14"/>
      <c r="WZO11" s="14"/>
      <c r="WZP11" s="14"/>
      <c r="WZQ11" s="14"/>
      <c r="WZR11" s="14"/>
      <c r="WZS11" s="14"/>
      <c r="WZT11" s="14"/>
      <c r="WZU11" s="14"/>
      <c r="WZV11" s="14"/>
      <c r="WZW11" s="14"/>
      <c r="WZX11" s="14"/>
      <c r="WZY11" s="14"/>
      <c r="WZZ11" s="14"/>
      <c r="XAA11" s="14"/>
      <c r="XAB11" s="14"/>
      <c r="XAC11" s="14"/>
      <c r="XAD11" s="14"/>
      <c r="XAE11" s="14"/>
      <c r="XAF11" s="14"/>
      <c r="XAG11" s="14"/>
      <c r="XAH11" s="14"/>
      <c r="XAI11" s="14"/>
      <c r="XAJ11" s="14"/>
      <c r="XAK11" s="14"/>
      <c r="XAL11" s="14"/>
      <c r="XAM11" s="14"/>
      <c r="XAN11" s="14"/>
      <c r="XAO11" s="14"/>
      <c r="XAP11" s="14"/>
      <c r="XAQ11" s="14"/>
      <c r="XAR11" s="14"/>
      <c r="XAS11" s="14"/>
      <c r="XAT11" s="14"/>
      <c r="XAU11" s="14"/>
      <c r="XAV11" s="14"/>
      <c r="XAW11" s="14"/>
      <c r="XAX11" s="14"/>
      <c r="XAY11" s="14"/>
      <c r="XAZ11" s="14"/>
      <c r="XBA11" s="14"/>
      <c r="XBB11" s="14"/>
      <c r="XBC11" s="14"/>
      <c r="XBD11" s="14"/>
      <c r="XBE11" s="14"/>
      <c r="XBF11" s="14"/>
      <c r="XBG11" s="14"/>
      <c r="XBH11" s="14"/>
      <c r="XBI11" s="14"/>
      <c r="XBJ11" s="14"/>
      <c r="XBK11" s="14"/>
      <c r="XBL11" s="14"/>
      <c r="XBM11" s="14"/>
      <c r="XBN11" s="14"/>
      <c r="XBO11" s="14"/>
      <c r="XBP11" s="14"/>
      <c r="XBQ11" s="14"/>
      <c r="XBR11" s="14"/>
      <c r="XBS11" s="14"/>
      <c r="XBT11" s="14"/>
      <c r="XBU11" s="14"/>
      <c r="XBV11" s="14"/>
      <c r="XBW11" s="14"/>
      <c r="XBX11" s="14"/>
      <c r="XBY11" s="14"/>
      <c r="XBZ11" s="14"/>
      <c r="XCA11" s="14"/>
      <c r="XCB11" s="14"/>
      <c r="XCC11" s="14"/>
      <c r="XCD11" s="14"/>
      <c r="XCE11" s="14"/>
      <c r="XCF11" s="14"/>
      <c r="XCG11" s="14"/>
      <c r="XCH11" s="14"/>
      <c r="XCI11" s="14"/>
      <c r="XCJ11" s="14"/>
      <c r="XCK11" s="14"/>
      <c r="XCL11" s="14"/>
      <c r="XCM11" s="14"/>
      <c r="XCN11" s="14"/>
      <c r="XCO11" s="14"/>
      <c r="XCP11" s="14"/>
      <c r="XCQ11" s="14"/>
      <c r="XCR11" s="14"/>
      <c r="XCS11" s="14"/>
      <c r="XCT11" s="14"/>
      <c r="XCU11" s="14"/>
      <c r="XCV11" s="14"/>
      <c r="XCW11" s="14"/>
      <c r="XCX11" s="14"/>
      <c r="XCY11" s="14"/>
      <c r="XCZ11" s="14"/>
      <c r="XDA11" s="14"/>
      <c r="XDB11" s="14"/>
      <c r="XDC11" s="14"/>
      <c r="XDD11" s="14"/>
      <c r="XDE11" s="14"/>
      <c r="XDF11" s="14"/>
      <c r="XDG11" s="14"/>
      <c r="XDH11" s="14"/>
      <c r="XDI11" s="14"/>
      <c r="XDJ11" s="14"/>
      <c r="XDK11" s="14"/>
      <c r="XDL11" s="14"/>
      <c r="XDM11" s="14"/>
      <c r="XDN11" s="14"/>
      <c r="XDO11" s="14"/>
      <c r="XDP11" s="14"/>
      <c r="XDQ11" s="14"/>
      <c r="XDR11" s="14"/>
      <c r="XDS11" s="14"/>
      <c r="XDT11" s="14"/>
      <c r="XDU11" s="14"/>
      <c r="XDV11" s="14"/>
      <c r="XDW11" s="14"/>
      <c r="XDX11" s="14"/>
      <c r="XDY11" s="14"/>
      <c r="XDZ11" s="14"/>
      <c r="XEA11" s="14"/>
      <c r="XEB11" s="14"/>
      <c r="XEC11" s="14"/>
      <c r="XED11" s="14"/>
      <c r="XEE11" s="14"/>
      <c r="XEF11" s="14"/>
      <c r="XEG11" s="14"/>
      <c r="XEH11" s="14"/>
      <c r="XEI11" s="14"/>
      <c r="XEJ11" s="14"/>
      <c r="XEK11" s="14"/>
      <c r="XEL11" s="14"/>
      <c r="XEM11" s="14"/>
    </row>
    <row r="12" spans="1:16367" ht="31.2">
      <c r="A12" s="29">
        <v>2</v>
      </c>
      <c r="B12" s="35" t="s">
        <v>269</v>
      </c>
      <c r="C12" s="29">
        <v>70</v>
      </c>
      <c r="D12" s="27">
        <v>28</v>
      </c>
      <c r="E12" s="25">
        <v>387.7</v>
      </c>
      <c r="F12" s="25">
        <v>19.100000000000001</v>
      </c>
      <c r="G12" s="25"/>
      <c r="H12" s="25"/>
      <c r="I12" s="25">
        <v>19.100000000000001</v>
      </c>
      <c r="J12" s="25">
        <f t="shared" ref="J12:J29" si="0">E12-F12</f>
        <v>368.59999999999997</v>
      </c>
      <c r="K12" s="185">
        <v>1306000</v>
      </c>
      <c r="L12" s="25"/>
    </row>
    <row r="13" spans="1:16367">
      <c r="A13" s="29">
        <v>3</v>
      </c>
      <c r="B13" s="35" t="s">
        <v>15</v>
      </c>
      <c r="C13" s="29">
        <v>44</v>
      </c>
      <c r="D13" s="27">
        <v>27</v>
      </c>
      <c r="E13" s="25">
        <v>367.1</v>
      </c>
      <c r="F13" s="25">
        <v>92.9</v>
      </c>
      <c r="G13" s="25">
        <v>92.9</v>
      </c>
      <c r="H13" s="25"/>
      <c r="I13" s="25"/>
      <c r="J13" s="25">
        <f t="shared" si="0"/>
        <v>274.20000000000005</v>
      </c>
      <c r="K13" s="185">
        <v>378000</v>
      </c>
      <c r="L13" s="185"/>
    </row>
    <row r="14" spans="1:16367" s="21" customFormat="1" ht="31.2">
      <c r="A14" s="29">
        <v>4</v>
      </c>
      <c r="B14" s="309" t="s">
        <v>178</v>
      </c>
      <c r="C14" s="27">
        <v>270</v>
      </c>
      <c r="D14" s="29">
        <v>27</v>
      </c>
      <c r="E14" s="25">
        <v>95.7</v>
      </c>
      <c r="F14" s="25">
        <v>10</v>
      </c>
      <c r="G14" s="25">
        <v>10</v>
      </c>
      <c r="H14" s="25"/>
      <c r="I14" s="25"/>
      <c r="J14" s="25">
        <f t="shared" si="0"/>
        <v>85.7</v>
      </c>
      <c r="K14" s="185">
        <v>378000</v>
      </c>
      <c r="L14" s="185"/>
    </row>
    <row r="15" spans="1:16367" s="15" customFormat="1">
      <c r="A15" s="29">
        <v>5</v>
      </c>
      <c r="B15" s="35" t="s">
        <v>67</v>
      </c>
      <c r="C15" s="29">
        <v>15</v>
      </c>
      <c r="D15" s="29">
        <v>27</v>
      </c>
      <c r="E15" s="25">
        <v>897.8</v>
      </c>
      <c r="F15" s="25">
        <v>152.19999999999999</v>
      </c>
      <c r="G15" s="25">
        <v>60.1</v>
      </c>
      <c r="H15" s="25"/>
      <c r="I15" s="25">
        <v>92.1</v>
      </c>
      <c r="J15" s="25">
        <f t="shared" si="0"/>
        <v>745.59999999999991</v>
      </c>
      <c r="K15" s="185">
        <v>1372000</v>
      </c>
      <c r="L15" s="185"/>
    </row>
    <row r="16" spans="1:16367" ht="31.2">
      <c r="A16" s="29">
        <v>6</v>
      </c>
      <c r="B16" s="35" t="s">
        <v>273</v>
      </c>
      <c r="C16" s="29">
        <v>43</v>
      </c>
      <c r="D16" s="27">
        <v>27</v>
      </c>
      <c r="E16" s="25">
        <v>249</v>
      </c>
      <c r="F16" s="25">
        <v>60.2</v>
      </c>
      <c r="G16" s="25">
        <v>9.1999999999999993</v>
      </c>
      <c r="H16" s="25"/>
      <c r="I16" s="25">
        <v>51</v>
      </c>
      <c r="J16" s="25">
        <f t="shared" si="0"/>
        <v>188.8</v>
      </c>
      <c r="K16" s="185">
        <v>504000</v>
      </c>
      <c r="L16" s="185"/>
    </row>
    <row r="17" spans="1:12" s="15" customFormat="1" ht="31.2">
      <c r="A17" s="29">
        <v>7</v>
      </c>
      <c r="B17" s="35" t="s">
        <v>123</v>
      </c>
      <c r="C17" s="29">
        <v>38</v>
      </c>
      <c r="D17" s="29">
        <v>27</v>
      </c>
      <c r="E17" s="25">
        <v>270.60000000000002</v>
      </c>
      <c r="F17" s="25">
        <v>47.1</v>
      </c>
      <c r="G17" s="25">
        <v>4.0999999999999996</v>
      </c>
      <c r="H17" s="25"/>
      <c r="I17" s="25">
        <v>43</v>
      </c>
      <c r="J17" s="25">
        <f t="shared" si="0"/>
        <v>223.50000000000003</v>
      </c>
      <c r="K17" s="185">
        <v>300000</v>
      </c>
      <c r="L17" s="25"/>
    </row>
    <row r="18" spans="1:12">
      <c r="A18" s="29">
        <v>8</v>
      </c>
      <c r="B18" s="35" t="s">
        <v>181</v>
      </c>
      <c r="C18" s="29">
        <v>35</v>
      </c>
      <c r="D18" s="27">
        <v>27</v>
      </c>
      <c r="E18" s="25">
        <v>260.8</v>
      </c>
      <c r="F18" s="25">
        <v>79.900000000000006</v>
      </c>
      <c r="G18" s="25">
        <v>5.9</v>
      </c>
      <c r="H18" s="25"/>
      <c r="I18" s="25">
        <v>74</v>
      </c>
      <c r="J18" s="25">
        <f t="shared" si="0"/>
        <v>180.9</v>
      </c>
      <c r="K18" s="185">
        <v>210000</v>
      </c>
      <c r="L18" s="185"/>
    </row>
    <row r="19" spans="1:12" s="15" customFormat="1">
      <c r="A19" s="29">
        <v>9</v>
      </c>
      <c r="B19" s="35" t="s">
        <v>121</v>
      </c>
      <c r="C19" s="29">
        <v>33</v>
      </c>
      <c r="D19" s="29">
        <v>27</v>
      </c>
      <c r="E19" s="25">
        <v>316.10000000000002</v>
      </c>
      <c r="F19" s="25">
        <v>117.9</v>
      </c>
      <c r="G19" s="25">
        <v>8.4</v>
      </c>
      <c r="H19" s="25"/>
      <c r="I19" s="25">
        <v>109.5</v>
      </c>
      <c r="J19" s="25">
        <f t="shared" si="0"/>
        <v>198.20000000000002</v>
      </c>
      <c r="K19" s="185">
        <v>504000</v>
      </c>
      <c r="L19" s="185"/>
    </row>
    <row r="20" spans="1:12" s="15" customFormat="1">
      <c r="A20" s="29">
        <v>10</v>
      </c>
      <c r="B20" s="35" t="s">
        <v>72</v>
      </c>
      <c r="C20" s="29">
        <v>28</v>
      </c>
      <c r="D20" s="29">
        <v>27</v>
      </c>
      <c r="E20" s="25">
        <v>189.9</v>
      </c>
      <c r="F20" s="25">
        <v>74.5</v>
      </c>
      <c r="G20" s="25"/>
      <c r="H20" s="25">
        <v>6.3</v>
      </c>
      <c r="I20" s="25">
        <v>68.2</v>
      </c>
      <c r="J20" s="25">
        <f t="shared" si="0"/>
        <v>115.4</v>
      </c>
      <c r="K20" s="185">
        <v>1455000</v>
      </c>
      <c r="L20" s="185"/>
    </row>
    <row r="21" spans="1:12" ht="31.2">
      <c r="A21" s="29">
        <v>11</v>
      </c>
      <c r="B21" s="68" t="s">
        <v>130</v>
      </c>
      <c r="C21" s="29">
        <v>50</v>
      </c>
      <c r="D21" s="27">
        <v>27</v>
      </c>
      <c r="E21" s="25">
        <v>187.5</v>
      </c>
      <c r="F21" s="25">
        <v>79.099999999999994</v>
      </c>
      <c r="G21" s="25">
        <v>6.3</v>
      </c>
      <c r="H21" s="25"/>
      <c r="I21" s="25">
        <v>72.8</v>
      </c>
      <c r="J21" s="25">
        <f t="shared" si="0"/>
        <v>108.4</v>
      </c>
      <c r="K21" s="185">
        <v>480000</v>
      </c>
      <c r="L21" s="185"/>
    </row>
    <row r="22" spans="1:12">
      <c r="A22" s="29">
        <v>12</v>
      </c>
      <c r="B22" s="35" t="s">
        <v>77</v>
      </c>
      <c r="C22" s="29">
        <v>57</v>
      </c>
      <c r="D22" s="29">
        <v>27</v>
      </c>
      <c r="E22" s="25">
        <v>307.10000000000002</v>
      </c>
      <c r="F22" s="25">
        <v>74.3</v>
      </c>
      <c r="G22" s="25">
        <v>7.3</v>
      </c>
      <c r="H22" s="25"/>
      <c r="I22" s="25">
        <v>67</v>
      </c>
      <c r="J22" s="25">
        <f t="shared" si="0"/>
        <v>232.8</v>
      </c>
      <c r="K22" s="185">
        <v>231000</v>
      </c>
      <c r="L22" s="185"/>
    </row>
    <row r="23" spans="1:12">
      <c r="A23" s="29">
        <v>13</v>
      </c>
      <c r="B23" s="35" t="s">
        <v>82</v>
      </c>
      <c r="C23" s="29">
        <v>24</v>
      </c>
      <c r="D23" s="29">
        <v>27</v>
      </c>
      <c r="E23" s="25">
        <v>296.39999999999998</v>
      </c>
      <c r="F23" s="25">
        <v>168.8</v>
      </c>
      <c r="G23" s="25">
        <v>80</v>
      </c>
      <c r="H23" s="25">
        <v>24</v>
      </c>
      <c r="I23" s="25">
        <v>64.8</v>
      </c>
      <c r="J23" s="25">
        <f t="shared" si="0"/>
        <v>127.59999999999997</v>
      </c>
      <c r="K23" s="185">
        <v>3850000</v>
      </c>
      <c r="L23" s="25"/>
    </row>
    <row r="24" spans="1:12">
      <c r="A24" s="29">
        <v>14</v>
      </c>
      <c r="B24" s="35" t="s">
        <v>134</v>
      </c>
      <c r="C24" s="29">
        <v>75</v>
      </c>
      <c r="D24" s="27">
        <v>27</v>
      </c>
      <c r="E24" s="25">
        <v>390.9</v>
      </c>
      <c r="F24" s="25">
        <v>371.2</v>
      </c>
      <c r="G24" s="25">
        <v>120</v>
      </c>
      <c r="H24" s="25">
        <v>149</v>
      </c>
      <c r="I24" s="25">
        <v>102.2</v>
      </c>
      <c r="J24" s="25">
        <f t="shared" si="0"/>
        <v>19.699999999999989</v>
      </c>
      <c r="K24" s="185">
        <v>3112000</v>
      </c>
      <c r="L24" s="185"/>
    </row>
    <row r="25" spans="1:12">
      <c r="A25" s="29">
        <v>15</v>
      </c>
      <c r="B25" s="35" t="s">
        <v>29</v>
      </c>
      <c r="C25" s="27">
        <v>71</v>
      </c>
      <c r="D25" s="29">
        <v>27</v>
      </c>
      <c r="E25" s="25">
        <v>267.8</v>
      </c>
      <c r="F25" s="25">
        <v>169.8</v>
      </c>
      <c r="G25" s="25">
        <v>145</v>
      </c>
      <c r="H25" s="25"/>
      <c r="I25" s="25"/>
      <c r="J25" s="25">
        <f t="shared" si="0"/>
        <v>98</v>
      </c>
      <c r="K25" s="185">
        <v>630000</v>
      </c>
      <c r="L25" s="25"/>
    </row>
    <row r="26" spans="1:12" ht="31.2">
      <c r="A26" s="29">
        <v>16</v>
      </c>
      <c r="B26" s="35" t="s">
        <v>90</v>
      </c>
      <c r="C26" s="29">
        <v>5</v>
      </c>
      <c r="D26" s="27">
        <v>26</v>
      </c>
      <c r="E26" s="25">
        <v>249.7</v>
      </c>
      <c r="F26" s="25">
        <v>135.9</v>
      </c>
      <c r="G26" s="25">
        <v>110.2</v>
      </c>
      <c r="H26" s="25"/>
      <c r="I26" s="25">
        <v>25.7</v>
      </c>
      <c r="J26" s="25">
        <f t="shared" si="0"/>
        <v>113.79999999999998</v>
      </c>
      <c r="K26" s="185">
        <v>1750000</v>
      </c>
      <c r="L26" s="185"/>
    </row>
    <row r="27" spans="1:12">
      <c r="A27" s="29">
        <v>17</v>
      </c>
      <c r="B27" s="35" t="s">
        <v>11</v>
      </c>
      <c r="C27" s="29">
        <v>6</v>
      </c>
      <c r="D27" s="27">
        <v>26</v>
      </c>
      <c r="E27" s="25">
        <v>176.5</v>
      </c>
      <c r="F27" s="25">
        <v>89.9</v>
      </c>
      <c r="G27" s="25">
        <v>48.2</v>
      </c>
      <c r="H27" s="25"/>
      <c r="I27" s="25">
        <v>41.7</v>
      </c>
      <c r="J27" s="25">
        <f t="shared" si="0"/>
        <v>86.6</v>
      </c>
      <c r="K27" s="185">
        <v>1050000</v>
      </c>
      <c r="L27" s="185"/>
    </row>
    <row r="28" spans="1:12" s="15" customFormat="1" ht="31.2">
      <c r="A28" s="29">
        <v>18</v>
      </c>
      <c r="B28" s="35" t="s">
        <v>92</v>
      </c>
      <c r="C28" s="29">
        <v>25</v>
      </c>
      <c r="D28" s="29">
        <v>26</v>
      </c>
      <c r="E28" s="25">
        <v>120.9</v>
      </c>
      <c r="F28" s="25">
        <v>62</v>
      </c>
      <c r="G28" s="25">
        <v>29.9</v>
      </c>
      <c r="H28" s="25"/>
      <c r="I28" s="25">
        <v>32.1</v>
      </c>
      <c r="J28" s="25">
        <f t="shared" si="0"/>
        <v>58.900000000000006</v>
      </c>
      <c r="K28" s="185">
        <v>2982000</v>
      </c>
      <c r="L28" s="185"/>
    </row>
    <row r="29" spans="1:12">
      <c r="A29" s="29">
        <v>19</v>
      </c>
      <c r="B29" s="68" t="s">
        <v>48</v>
      </c>
      <c r="C29" s="31">
        <v>27</v>
      </c>
      <c r="D29" s="31">
        <v>101</v>
      </c>
      <c r="E29" s="32">
        <v>842.3</v>
      </c>
      <c r="F29" s="31">
        <v>23.3</v>
      </c>
      <c r="G29" s="31">
        <v>9.1</v>
      </c>
      <c r="H29" s="25"/>
      <c r="I29" s="31">
        <v>14.2</v>
      </c>
      <c r="J29" s="32">
        <f t="shared" si="0"/>
        <v>819</v>
      </c>
      <c r="K29" s="185">
        <v>574000</v>
      </c>
      <c r="L29" s="185"/>
    </row>
    <row r="30" spans="1:12" s="8" customFormat="1">
      <c r="A30" s="27">
        <v>20</v>
      </c>
      <c r="B30" s="35" t="s">
        <v>52</v>
      </c>
      <c r="C30" s="27">
        <v>27</v>
      </c>
      <c r="D30" s="29">
        <v>311</v>
      </c>
      <c r="E30" s="25">
        <v>33.1</v>
      </c>
      <c r="F30" s="25">
        <v>33.1</v>
      </c>
      <c r="G30" s="25">
        <v>33.1</v>
      </c>
      <c r="H30" s="25"/>
      <c r="I30" s="185"/>
      <c r="J30" s="185"/>
      <c r="K30" s="185">
        <v>3556000</v>
      </c>
      <c r="L30" s="184"/>
    </row>
    <row r="31" spans="1:12" s="8" customFormat="1">
      <c r="A31" s="92" t="s">
        <v>101</v>
      </c>
      <c r="B31" s="115" t="s">
        <v>102</v>
      </c>
      <c r="C31" s="92"/>
      <c r="D31" s="26"/>
      <c r="E31" s="117"/>
      <c r="F31" s="117"/>
      <c r="G31" s="117"/>
      <c r="H31" s="117"/>
      <c r="I31" s="117"/>
      <c r="J31" s="25"/>
      <c r="K31" s="188"/>
      <c r="L31" s="188"/>
    </row>
    <row r="32" spans="1:12" s="8" customFormat="1">
      <c r="A32" s="29">
        <v>21</v>
      </c>
      <c r="B32" s="68" t="s">
        <v>43</v>
      </c>
      <c r="C32" s="31">
        <v>26</v>
      </c>
      <c r="D32" s="31">
        <v>193</v>
      </c>
      <c r="E32" s="31">
        <v>325.8</v>
      </c>
      <c r="F32" s="31">
        <v>26.2</v>
      </c>
      <c r="G32" s="25"/>
      <c r="H32" s="25"/>
      <c r="I32" s="31">
        <v>26.2</v>
      </c>
      <c r="J32" s="32">
        <f>E32-F32</f>
        <v>299.60000000000002</v>
      </c>
      <c r="K32" s="185">
        <v>1624000</v>
      </c>
      <c r="L32" s="188"/>
    </row>
    <row r="33" spans="1:12" s="8" customFormat="1">
      <c r="A33" s="29">
        <f>+A32+1</f>
        <v>22</v>
      </c>
      <c r="B33" s="35" t="s">
        <v>18</v>
      </c>
      <c r="C33" s="27">
        <v>25</v>
      </c>
      <c r="D33" s="29">
        <v>194</v>
      </c>
      <c r="E33" s="25">
        <v>165.2</v>
      </c>
      <c r="F33" s="25">
        <v>29.1</v>
      </c>
      <c r="G33" s="25"/>
      <c r="H33" s="25"/>
      <c r="I33" s="25">
        <v>29.1</v>
      </c>
      <c r="J33" s="25">
        <f>E33-F33</f>
        <v>136.1</v>
      </c>
      <c r="K33" s="185">
        <v>1890000</v>
      </c>
      <c r="L33" s="188"/>
    </row>
    <row r="34" spans="1:12" s="8" customFormat="1">
      <c r="A34" s="29">
        <f t="shared" ref="A34:A42" si="1">+A33+1</f>
        <v>23</v>
      </c>
      <c r="B34" s="68" t="s">
        <v>136</v>
      </c>
      <c r="C34" s="27">
        <v>25</v>
      </c>
      <c r="D34" s="29">
        <v>197</v>
      </c>
      <c r="E34" s="25">
        <v>267.10000000000002</v>
      </c>
      <c r="F34" s="25">
        <v>11.1</v>
      </c>
      <c r="G34" s="25"/>
      <c r="H34" s="25"/>
      <c r="I34" s="25">
        <v>11.1</v>
      </c>
      <c r="J34" s="25">
        <f>E34-F34</f>
        <v>256</v>
      </c>
      <c r="K34" s="185">
        <v>39000</v>
      </c>
      <c r="L34" s="188"/>
    </row>
    <row r="35" spans="1:12" s="8" customFormat="1">
      <c r="A35" s="29">
        <f t="shared" si="1"/>
        <v>24</v>
      </c>
      <c r="B35" s="68" t="s">
        <v>267</v>
      </c>
      <c r="C35" s="31"/>
      <c r="D35" s="31"/>
      <c r="E35" s="32"/>
      <c r="F35" s="32"/>
      <c r="G35" s="32"/>
      <c r="H35" s="32"/>
      <c r="I35" s="32"/>
      <c r="J35" s="32"/>
      <c r="K35" s="185">
        <v>6300000</v>
      </c>
      <c r="L35" s="188"/>
    </row>
    <row r="36" spans="1:12" s="8" customFormat="1">
      <c r="A36" s="29">
        <f t="shared" si="1"/>
        <v>25</v>
      </c>
      <c r="B36" s="35" t="s">
        <v>139</v>
      </c>
      <c r="C36" s="27">
        <v>26</v>
      </c>
      <c r="D36" s="29">
        <v>82</v>
      </c>
      <c r="E36" s="25">
        <v>315.5</v>
      </c>
      <c r="F36" s="25">
        <v>30.8</v>
      </c>
      <c r="G36" s="25"/>
      <c r="H36" s="25"/>
      <c r="I36" s="25">
        <v>30.8</v>
      </c>
      <c r="J36" s="25">
        <f t="shared" ref="J36:J57" si="2">E36-F36</f>
        <v>284.7</v>
      </c>
      <c r="K36" s="185">
        <v>134000</v>
      </c>
      <c r="L36" s="188"/>
    </row>
    <row r="37" spans="1:12" s="8" customFormat="1" ht="31.2">
      <c r="A37" s="29">
        <f t="shared" si="1"/>
        <v>26</v>
      </c>
      <c r="B37" s="68" t="s">
        <v>39</v>
      </c>
      <c r="C37" s="31">
        <v>26</v>
      </c>
      <c r="D37" s="31">
        <v>84</v>
      </c>
      <c r="E37" s="32">
        <v>263</v>
      </c>
      <c r="F37" s="32">
        <v>35.200000000000003</v>
      </c>
      <c r="G37" s="32"/>
      <c r="H37" s="32"/>
      <c r="I37" s="32">
        <v>35.200000000000003</v>
      </c>
      <c r="J37" s="32">
        <f t="shared" si="2"/>
        <v>227.8</v>
      </c>
      <c r="K37" s="185">
        <v>462000</v>
      </c>
      <c r="L37" s="188"/>
    </row>
    <row r="38" spans="1:12" s="8" customFormat="1">
      <c r="A38" s="29">
        <f t="shared" si="1"/>
        <v>27</v>
      </c>
      <c r="B38" s="35" t="s">
        <v>144</v>
      </c>
      <c r="C38" s="27">
        <v>26</v>
      </c>
      <c r="D38" s="29">
        <v>87</v>
      </c>
      <c r="E38" s="25">
        <v>326.2</v>
      </c>
      <c r="F38" s="25">
        <v>83.5</v>
      </c>
      <c r="G38" s="25"/>
      <c r="H38" s="25"/>
      <c r="I38" s="25">
        <v>83.5</v>
      </c>
      <c r="J38" s="25">
        <f t="shared" si="2"/>
        <v>242.7</v>
      </c>
      <c r="K38" s="185">
        <v>1884000</v>
      </c>
      <c r="L38" s="188"/>
    </row>
    <row r="39" spans="1:12" s="8" customFormat="1">
      <c r="A39" s="29">
        <f t="shared" si="1"/>
        <v>28</v>
      </c>
      <c r="B39" s="35" t="s">
        <v>146</v>
      </c>
      <c r="C39" s="27">
        <v>26</v>
      </c>
      <c r="D39" s="29">
        <v>90</v>
      </c>
      <c r="E39" s="25">
        <v>217.5</v>
      </c>
      <c r="F39" s="25">
        <v>54.2</v>
      </c>
      <c r="G39" s="25"/>
      <c r="H39" s="25"/>
      <c r="I39" s="25">
        <v>54.2</v>
      </c>
      <c r="J39" s="25">
        <f t="shared" si="2"/>
        <v>163.30000000000001</v>
      </c>
      <c r="K39" s="185">
        <v>154000</v>
      </c>
      <c r="L39" s="188"/>
    </row>
    <row r="40" spans="1:12" s="8" customFormat="1">
      <c r="A40" s="29">
        <f t="shared" si="1"/>
        <v>29</v>
      </c>
      <c r="B40" s="35" t="s">
        <v>148</v>
      </c>
      <c r="C40" s="27">
        <v>26</v>
      </c>
      <c r="D40" s="29">
        <v>91</v>
      </c>
      <c r="E40" s="25">
        <v>178.4</v>
      </c>
      <c r="F40" s="25">
        <v>42.5</v>
      </c>
      <c r="G40" s="25"/>
      <c r="H40" s="25"/>
      <c r="I40" s="25">
        <v>42.5</v>
      </c>
      <c r="J40" s="25">
        <f t="shared" si="2"/>
        <v>135.9</v>
      </c>
      <c r="K40" s="185">
        <v>695000</v>
      </c>
      <c r="L40" s="188"/>
    </row>
    <row r="41" spans="1:12" s="8" customFormat="1" ht="31.2">
      <c r="A41" s="29">
        <f t="shared" si="1"/>
        <v>30</v>
      </c>
      <c r="B41" s="68" t="s">
        <v>38</v>
      </c>
      <c r="C41" s="31">
        <v>26</v>
      </c>
      <c r="D41" s="31">
        <v>76</v>
      </c>
      <c r="E41" s="32">
        <v>198.6</v>
      </c>
      <c r="F41" s="32">
        <v>45.7</v>
      </c>
      <c r="G41" s="32"/>
      <c r="H41" s="32"/>
      <c r="I41" s="32">
        <v>45.7</v>
      </c>
      <c r="J41" s="32">
        <f t="shared" si="2"/>
        <v>152.89999999999998</v>
      </c>
      <c r="K41" s="185">
        <v>385000</v>
      </c>
      <c r="L41" s="188"/>
    </row>
    <row r="42" spans="1:12" s="8" customFormat="1" ht="31.2">
      <c r="A42" s="29">
        <f t="shared" si="1"/>
        <v>31</v>
      </c>
      <c r="B42" s="68" t="s">
        <v>55</v>
      </c>
      <c r="C42" s="31">
        <v>26</v>
      </c>
      <c r="D42" s="31">
        <v>75</v>
      </c>
      <c r="E42" s="32">
        <v>263.2</v>
      </c>
      <c r="F42" s="32">
        <v>55.9</v>
      </c>
      <c r="G42" s="32"/>
      <c r="H42" s="32"/>
      <c r="I42" s="32">
        <v>55.9</v>
      </c>
      <c r="J42" s="32">
        <f t="shared" si="2"/>
        <v>207.29999999999998</v>
      </c>
      <c r="K42" s="185">
        <v>638000</v>
      </c>
      <c r="L42" s="188"/>
    </row>
    <row r="43" spans="1:12">
      <c r="A43" s="517">
        <v>32</v>
      </c>
      <c r="B43" s="599" t="s">
        <v>107</v>
      </c>
      <c r="C43" s="29">
        <v>74</v>
      </c>
      <c r="D43" s="29">
        <v>26</v>
      </c>
      <c r="E43" s="25">
        <v>464.6</v>
      </c>
      <c r="F43" s="25">
        <v>129</v>
      </c>
      <c r="G43" s="25"/>
      <c r="H43" s="25"/>
      <c r="I43" s="25">
        <v>129</v>
      </c>
      <c r="J43" s="25">
        <f t="shared" si="2"/>
        <v>335.6</v>
      </c>
      <c r="K43" s="687">
        <v>924000</v>
      </c>
      <c r="L43" s="698"/>
    </row>
    <row r="44" spans="1:12">
      <c r="A44" s="517"/>
      <c r="B44" s="599"/>
      <c r="C44" s="29">
        <v>73</v>
      </c>
      <c r="D44" s="29">
        <v>26</v>
      </c>
      <c r="E44" s="25">
        <v>492.8</v>
      </c>
      <c r="F44" s="25">
        <v>164.2</v>
      </c>
      <c r="G44" s="25">
        <v>30.9</v>
      </c>
      <c r="H44" s="25">
        <v>5.9</v>
      </c>
      <c r="I44" s="25">
        <v>133.30000000000001</v>
      </c>
      <c r="J44" s="25">
        <f t="shared" si="2"/>
        <v>328.6</v>
      </c>
      <c r="K44" s="687"/>
      <c r="L44" s="699"/>
    </row>
    <row r="45" spans="1:12" ht="31.2">
      <c r="A45" s="29">
        <v>33</v>
      </c>
      <c r="B45" s="68" t="s">
        <v>119</v>
      </c>
      <c r="C45" s="31">
        <v>70</v>
      </c>
      <c r="D45" s="31">
        <v>26</v>
      </c>
      <c r="E45" s="32">
        <v>188.1</v>
      </c>
      <c r="F45" s="32">
        <v>37.4</v>
      </c>
      <c r="G45" s="32">
        <v>16.3</v>
      </c>
      <c r="H45" s="32"/>
      <c r="I45" s="32">
        <v>21.1</v>
      </c>
      <c r="J45" s="32">
        <f t="shared" si="2"/>
        <v>150.69999999999999</v>
      </c>
      <c r="K45" s="185">
        <v>1089000</v>
      </c>
      <c r="L45" s="185"/>
    </row>
    <row r="46" spans="1:12">
      <c r="A46" s="29">
        <f>33+1</f>
        <v>34</v>
      </c>
      <c r="B46" s="68" t="s">
        <v>19</v>
      </c>
      <c r="C46" s="31">
        <v>61</v>
      </c>
      <c r="D46" s="31">
        <v>26</v>
      </c>
      <c r="E46" s="32">
        <v>220</v>
      </c>
      <c r="F46" s="32">
        <v>56.4</v>
      </c>
      <c r="G46" s="32"/>
      <c r="H46" s="32">
        <v>1.8</v>
      </c>
      <c r="I46" s="32">
        <v>54.6</v>
      </c>
      <c r="J46" s="32">
        <f t="shared" si="2"/>
        <v>163.6</v>
      </c>
      <c r="K46" s="185">
        <v>882000</v>
      </c>
      <c r="L46" s="185"/>
    </row>
    <row r="47" spans="1:12" ht="31.2">
      <c r="A47" s="29">
        <f>+A46+1</f>
        <v>35</v>
      </c>
      <c r="B47" s="68" t="s">
        <v>116</v>
      </c>
      <c r="C47" s="31">
        <v>64</v>
      </c>
      <c r="D47" s="31">
        <v>26</v>
      </c>
      <c r="E47" s="32">
        <v>231.2</v>
      </c>
      <c r="F47" s="32">
        <v>51.2</v>
      </c>
      <c r="G47" s="32">
        <v>10.5</v>
      </c>
      <c r="H47" s="32"/>
      <c r="I47" s="32">
        <v>40.700000000000003</v>
      </c>
      <c r="J47" s="32">
        <f t="shared" si="2"/>
        <v>180</v>
      </c>
      <c r="K47" s="185">
        <v>8073000</v>
      </c>
      <c r="L47" s="185"/>
    </row>
    <row r="48" spans="1:12">
      <c r="A48" s="29">
        <f t="shared" ref="A48:A57" si="3">+A47+1</f>
        <v>36</v>
      </c>
      <c r="B48" s="68" t="s">
        <v>115</v>
      </c>
      <c r="C48" s="31">
        <v>26</v>
      </c>
      <c r="D48" s="31">
        <v>65</v>
      </c>
      <c r="E48" s="32">
        <v>242.7</v>
      </c>
      <c r="F48" s="32">
        <v>55.1</v>
      </c>
      <c r="G48" s="32">
        <v>5</v>
      </c>
      <c r="H48" s="32"/>
      <c r="I48" s="32">
        <v>50.1</v>
      </c>
      <c r="J48" s="32">
        <f t="shared" si="2"/>
        <v>187.6</v>
      </c>
      <c r="K48" s="185">
        <v>306000</v>
      </c>
      <c r="L48" s="185"/>
    </row>
    <row r="49" spans="1:14" s="8" customFormat="1">
      <c r="A49" s="29">
        <f t="shared" si="3"/>
        <v>37</v>
      </c>
      <c r="B49" s="68" t="s">
        <v>22</v>
      </c>
      <c r="C49" s="31">
        <v>26</v>
      </c>
      <c r="D49" s="31">
        <v>50</v>
      </c>
      <c r="E49" s="32">
        <v>440.2</v>
      </c>
      <c r="F49" s="32">
        <v>79.2</v>
      </c>
      <c r="G49" s="32">
        <v>8.1999999999999993</v>
      </c>
      <c r="H49" s="32"/>
      <c r="I49" s="32">
        <v>71</v>
      </c>
      <c r="J49" s="32">
        <f t="shared" si="2"/>
        <v>361</v>
      </c>
      <c r="K49" s="185">
        <v>252000</v>
      </c>
      <c r="L49" s="188"/>
    </row>
    <row r="50" spans="1:14">
      <c r="A50" s="29">
        <f t="shared" si="3"/>
        <v>38</v>
      </c>
      <c r="B50" s="68" t="s">
        <v>114</v>
      </c>
      <c r="C50" s="31">
        <v>48</v>
      </c>
      <c r="D50" s="31">
        <v>26</v>
      </c>
      <c r="E50" s="32">
        <v>483.6</v>
      </c>
      <c r="F50" s="32">
        <v>65.7</v>
      </c>
      <c r="G50" s="32">
        <v>8.5</v>
      </c>
      <c r="H50" s="32"/>
      <c r="I50" s="32">
        <v>57.2</v>
      </c>
      <c r="J50" s="32">
        <f t="shared" si="2"/>
        <v>417.90000000000003</v>
      </c>
      <c r="K50" s="185">
        <v>840000</v>
      </c>
      <c r="L50" s="185"/>
    </row>
    <row r="51" spans="1:14" ht="31.2">
      <c r="A51" s="29">
        <f t="shared" si="3"/>
        <v>39</v>
      </c>
      <c r="B51" s="68" t="s">
        <v>151</v>
      </c>
      <c r="C51" s="29">
        <v>39</v>
      </c>
      <c r="D51" s="27">
        <v>26</v>
      </c>
      <c r="E51" s="25">
        <v>359.8</v>
      </c>
      <c r="F51" s="25">
        <v>111.3</v>
      </c>
      <c r="G51" s="25">
        <v>15.6</v>
      </c>
      <c r="H51" s="25"/>
      <c r="I51" s="25">
        <v>95.7</v>
      </c>
      <c r="J51" s="25">
        <f t="shared" si="2"/>
        <v>248.5</v>
      </c>
      <c r="K51" s="185">
        <v>693000</v>
      </c>
      <c r="L51" s="185"/>
    </row>
    <row r="52" spans="1:14">
      <c r="A52" s="29">
        <f t="shared" si="3"/>
        <v>40</v>
      </c>
      <c r="B52" s="68" t="s">
        <v>152</v>
      </c>
      <c r="C52" s="29">
        <v>38</v>
      </c>
      <c r="D52" s="27">
        <v>26</v>
      </c>
      <c r="E52" s="25">
        <v>315.8</v>
      </c>
      <c r="F52" s="25">
        <v>95.7</v>
      </c>
      <c r="G52" s="25">
        <v>13.6</v>
      </c>
      <c r="H52" s="25"/>
      <c r="I52" s="25">
        <v>82.1</v>
      </c>
      <c r="J52" s="25">
        <f t="shared" si="2"/>
        <v>220.10000000000002</v>
      </c>
      <c r="K52" s="185">
        <v>952000</v>
      </c>
      <c r="L52" s="185"/>
    </row>
    <row r="53" spans="1:14" s="108" customFormat="1">
      <c r="A53" s="29">
        <f t="shared" si="3"/>
        <v>41</v>
      </c>
      <c r="B53" s="68" t="s">
        <v>153</v>
      </c>
      <c r="C53" s="29">
        <v>37</v>
      </c>
      <c r="D53" s="27">
        <v>26</v>
      </c>
      <c r="E53" s="25">
        <v>319.8</v>
      </c>
      <c r="F53" s="25">
        <v>105.9</v>
      </c>
      <c r="G53" s="25"/>
      <c r="H53" s="25"/>
      <c r="I53" s="25">
        <v>105.9</v>
      </c>
      <c r="J53" s="25">
        <f t="shared" si="2"/>
        <v>213.9</v>
      </c>
      <c r="K53" s="185">
        <v>2506000</v>
      </c>
      <c r="L53" s="184"/>
    </row>
    <row r="54" spans="1:14" s="108" customFormat="1" ht="31.2">
      <c r="A54" s="29">
        <f t="shared" si="3"/>
        <v>42</v>
      </c>
      <c r="B54" s="68" t="s">
        <v>45</v>
      </c>
      <c r="C54" s="310">
        <v>33</v>
      </c>
      <c r="D54" s="310">
        <v>26</v>
      </c>
      <c r="E54" s="311">
        <v>289.10000000000002</v>
      </c>
      <c r="F54" s="311">
        <v>106.2</v>
      </c>
      <c r="G54" s="311"/>
      <c r="H54" s="311"/>
      <c r="I54" s="311">
        <v>106.2</v>
      </c>
      <c r="J54" s="311">
        <f t="shared" si="2"/>
        <v>182.90000000000003</v>
      </c>
      <c r="K54" s="184">
        <v>6838000</v>
      </c>
      <c r="L54" s="184"/>
    </row>
    <row r="55" spans="1:14" s="108" customFormat="1" ht="31.2">
      <c r="A55" s="29">
        <f t="shared" si="3"/>
        <v>43</v>
      </c>
      <c r="B55" s="68" t="s">
        <v>156</v>
      </c>
      <c r="C55" s="310">
        <v>31</v>
      </c>
      <c r="D55" s="310">
        <v>26</v>
      </c>
      <c r="E55" s="311">
        <v>249.2</v>
      </c>
      <c r="F55" s="311">
        <v>104.8</v>
      </c>
      <c r="G55" s="311">
        <v>33.700000000000003</v>
      </c>
      <c r="H55" s="311"/>
      <c r="I55" s="311">
        <v>71.099999999999994</v>
      </c>
      <c r="J55" s="311">
        <f t="shared" si="2"/>
        <v>144.39999999999998</v>
      </c>
      <c r="K55" s="184">
        <v>3500000</v>
      </c>
      <c r="L55" s="184"/>
    </row>
    <row r="56" spans="1:14" s="108" customFormat="1">
      <c r="A56" s="29">
        <f t="shared" si="3"/>
        <v>44</v>
      </c>
      <c r="B56" s="68" t="s">
        <v>155</v>
      </c>
      <c r="C56" s="310">
        <v>26</v>
      </c>
      <c r="D56" s="310">
        <v>32</v>
      </c>
      <c r="E56" s="311">
        <v>199</v>
      </c>
      <c r="F56" s="311">
        <v>80.5</v>
      </c>
      <c r="G56" s="311">
        <v>27.1</v>
      </c>
      <c r="H56" s="311"/>
      <c r="I56" s="311">
        <v>53.4</v>
      </c>
      <c r="J56" s="311">
        <f t="shared" si="2"/>
        <v>118.5</v>
      </c>
      <c r="K56" s="184">
        <v>4564000</v>
      </c>
      <c r="L56" s="184"/>
    </row>
    <row r="57" spans="1:14" ht="31.2">
      <c r="A57" s="29">
        <f t="shared" si="3"/>
        <v>45</v>
      </c>
      <c r="B57" s="68" t="s">
        <v>46</v>
      </c>
      <c r="C57" s="31">
        <v>71</v>
      </c>
      <c r="D57" s="31">
        <v>26</v>
      </c>
      <c r="E57" s="32">
        <v>172.9</v>
      </c>
      <c r="F57" s="32">
        <v>62.4</v>
      </c>
      <c r="G57" s="32">
        <v>0.8</v>
      </c>
      <c r="H57" s="32"/>
      <c r="I57" s="32">
        <v>61.6</v>
      </c>
      <c r="J57" s="32">
        <f t="shared" si="2"/>
        <v>110.5</v>
      </c>
      <c r="K57" s="185">
        <v>343000</v>
      </c>
      <c r="L57" s="185"/>
    </row>
    <row r="58" spans="1:14" s="8" customFormat="1" ht="25.5" customHeight="1">
      <c r="A58" s="629" t="s">
        <v>283</v>
      </c>
      <c r="B58" s="629"/>
      <c r="C58" s="92"/>
      <c r="D58" s="26"/>
      <c r="E58" s="92"/>
      <c r="F58" s="173">
        <f t="shared" ref="F58:J58" si="4">SUM(F11:F57)</f>
        <v>3580.8999999999992</v>
      </c>
      <c r="G58" s="173">
        <f t="shared" si="4"/>
        <v>949.9000000000002</v>
      </c>
      <c r="H58" s="173">
        <f t="shared" si="4"/>
        <v>187.00000000000003</v>
      </c>
      <c r="I58" s="173">
        <f t="shared" si="4"/>
        <v>2424.6</v>
      </c>
      <c r="J58" s="173">
        <f t="shared" si="4"/>
        <v>9515.8000000000011</v>
      </c>
      <c r="K58" s="188">
        <f>SUM(K11:K57)</f>
        <v>70694000</v>
      </c>
      <c r="L58" s="173"/>
    </row>
    <row r="62" spans="1:14">
      <c r="H62" s="22" t="s">
        <v>200</v>
      </c>
    </row>
    <row r="64" spans="1:14" s="144" customFormat="1">
      <c r="A64" s="22"/>
      <c r="B64" s="112"/>
      <c r="C64" s="22"/>
      <c r="D64" s="21"/>
      <c r="E64" s="22"/>
      <c r="F64" s="22"/>
      <c r="G64" s="22"/>
      <c r="H64" s="22"/>
      <c r="I64" s="22"/>
      <c r="J64" s="22"/>
      <c r="M64" s="14"/>
      <c r="N64" s="14"/>
    </row>
    <row r="65" spans="1:14" s="144" customFormat="1">
      <c r="A65" s="22"/>
      <c r="B65" s="112"/>
      <c r="C65" s="22"/>
      <c r="D65" s="21"/>
      <c r="E65" s="22"/>
      <c r="F65" s="22"/>
      <c r="G65" s="22"/>
      <c r="H65" s="22"/>
      <c r="I65" s="22"/>
      <c r="J65" s="22"/>
      <c r="M65" s="14"/>
      <c r="N65" s="14"/>
    </row>
  </sheetData>
  <mergeCells count="23">
    <mergeCell ref="A2:L2"/>
    <mergeCell ref="A3:L3"/>
    <mergeCell ref="A1:L1"/>
    <mergeCell ref="B43:B44"/>
    <mergeCell ref="A43:A44"/>
    <mergeCell ref="A4:L4"/>
    <mergeCell ref="A6:A9"/>
    <mergeCell ref="B6:B9"/>
    <mergeCell ref="D6:D9"/>
    <mergeCell ref="E6:E9"/>
    <mergeCell ref="F6:J6"/>
    <mergeCell ref="K6:K9"/>
    <mergeCell ref="C6:C9"/>
    <mergeCell ref="K43:K44"/>
    <mergeCell ref="L6:L9"/>
    <mergeCell ref="L43:L44"/>
    <mergeCell ref="A58:B58"/>
    <mergeCell ref="I8:I9"/>
    <mergeCell ref="F7:F9"/>
    <mergeCell ref="G7:I7"/>
    <mergeCell ref="J7:J9"/>
    <mergeCell ref="G8:G9"/>
    <mergeCell ref="H8:H9"/>
  </mergeCells>
  <printOptions horizontalCentered="1"/>
  <pageMargins left="0.118110236220472" right="0.118110236220472" top="0.5" bottom="0.34" header="0.31496062992126" footer="0.31496062992126"/>
  <pageSetup paperSize="9" scale="95" orientation="landscape"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sheetPr codeName="Sheet17"/>
  <dimension ref="A1:P135"/>
  <sheetViews>
    <sheetView zoomScaleNormal="100" workbookViewId="0">
      <pane xSplit="2" ySplit="9" topLeftCell="K73" activePane="bottomRight" state="frozen"/>
      <selection activeCell="B36" sqref="B36:J36"/>
      <selection pane="topRight" activeCell="B36" sqref="B36:J36"/>
      <selection pane="bottomLeft" activeCell="B36" sqref="B36:J36"/>
      <selection pane="bottomRight" activeCell="T74" sqref="T74"/>
    </sheetView>
  </sheetViews>
  <sheetFormatPr defaultColWidth="10" defaultRowHeight="15.6"/>
  <cols>
    <col min="1" max="1" width="5.5546875" style="22" customWidth="1"/>
    <col min="2" max="2" width="20.109375" style="112" customWidth="1"/>
    <col min="3" max="3" width="8.109375" style="21" customWidth="1"/>
    <col min="4" max="4" width="9.33203125" style="22" customWidth="1"/>
    <col min="5" max="5" width="11" style="22" customWidth="1"/>
    <col min="6" max="6" width="10.44140625" style="22" customWidth="1"/>
    <col min="7" max="7" width="10.6640625" style="22" bestFit="1" customWidth="1"/>
    <col min="8" max="8" width="8.88671875" style="22" customWidth="1"/>
    <col min="9" max="9" width="10.6640625" style="22" bestFit="1" customWidth="1"/>
    <col min="10" max="10" width="10.109375" style="22" customWidth="1"/>
    <col min="11" max="11" width="16.44140625" style="144" customWidth="1"/>
    <col min="12" max="12" width="17.33203125" style="144" bestFit="1" customWidth="1"/>
    <col min="13" max="13" width="11.44140625" style="144" customWidth="1"/>
    <col min="14" max="16384" width="10" style="14"/>
  </cols>
  <sheetData>
    <row r="1" spans="1:13" ht="18">
      <c r="A1" s="695" t="s">
        <v>287</v>
      </c>
      <c r="B1" s="695"/>
      <c r="C1" s="695"/>
      <c r="D1" s="695"/>
      <c r="E1" s="695"/>
      <c r="F1" s="695"/>
      <c r="G1" s="695"/>
      <c r="H1" s="695"/>
      <c r="I1" s="695"/>
      <c r="J1" s="695"/>
      <c r="K1" s="695"/>
      <c r="L1" s="695"/>
      <c r="M1" s="695"/>
    </row>
    <row r="2" spans="1:13" s="343" customFormat="1" ht="15.75" customHeight="1">
      <c r="A2" s="678" t="s">
        <v>344</v>
      </c>
      <c r="B2" s="678"/>
      <c r="C2" s="678"/>
      <c r="D2" s="678"/>
      <c r="E2" s="678"/>
      <c r="F2" s="678"/>
      <c r="G2" s="678"/>
      <c r="H2" s="678"/>
      <c r="I2" s="678"/>
      <c r="J2" s="678"/>
      <c r="K2" s="678"/>
      <c r="L2" s="678"/>
      <c r="M2" s="678"/>
    </row>
    <row r="3" spans="1:13" s="343" customFormat="1" ht="15.75" customHeight="1">
      <c r="A3" s="678" t="s">
        <v>345</v>
      </c>
      <c r="B3" s="678"/>
      <c r="C3" s="678"/>
      <c r="D3" s="678"/>
      <c r="E3" s="678"/>
      <c r="F3" s="678"/>
      <c r="G3" s="678"/>
      <c r="H3" s="678"/>
      <c r="I3" s="678"/>
      <c r="J3" s="678"/>
      <c r="K3" s="678"/>
      <c r="L3" s="678"/>
      <c r="M3" s="678"/>
    </row>
    <row r="4" spans="1:13" s="343" customFormat="1" ht="15.75" customHeight="1">
      <c r="A4" s="696" t="s">
        <v>340</v>
      </c>
      <c r="B4" s="678"/>
      <c r="C4" s="678"/>
      <c r="D4" s="678"/>
      <c r="E4" s="678"/>
      <c r="F4" s="678"/>
      <c r="G4" s="678"/>
      <c r="H4" s="678"/>
      <c r="I4" s="678"/>
      <c r="J4" s="678"/>
      <c r="K4" s="678"/>
      <c r="L4" s="678"/>
      <c r="M4" s="678"/>
    </row>
    <row r="5" spans="1:13" ht="8.4" customHeight="1">
      <c r="A5" s="345"/>
      <c r="B5" s="345"/>
      <c r="C5" s="345"/>
      <c r="D5" s="345"/>
      <c r="E5" s="345"/>
      <c r="F5" s="345"/>
      <c r="G5" s="345"/>
      <c r="H5" s="345"/>
      <c r="I5" s="345"/>
      <c r="J5" s="345"/>
      <c r="K5" s="345"/>
      <c r="L5" s="345"/>
      <c r="M5" s="345"/>
    </row>
    <row r="6" spans="1:13" ht="15.6" customHeight="1">
      <c r="A6" s="546" t="s">
        <v>4</v>
      </c>
      <c r="B6" s="546" t="s">
        <v>3</v>
      </c>
      <c r="C6" s="546" t="s">
        <v>2</v>
      </c>
      <c r="D6" s="546" t="s">
        <v>1</v>
      </c>
      <c r="E6" s="546" t="s">
        <v>0</v>
      </c>
      <c r="F6" s="679" t="s">
        <v>27</v>
      </c>
      <c r="G6" s="679"/>
      <c r="H6" s="679"/>
      <c r="I6" s="679"/>
      <c r="J6" s="679"/>
      <c r="K6" s="677" t="s">
        <v>350</v>
      </c>
      <c r="L6" s="677" t="s">
        <v>239</v>
      </c>
      <c r="M6" s="674" t="s">
        <v>187</v>
      </c>
    </row>
    <row r="7" spans="1:13">
      <c r="A7" s="546"/>
      <c r="B7" s="546"/>
      <c r="C7" s="546"/>
      <c r="D7" s="546"/>
      <c r="E7" s="546"/>
      <c r="F7" s="546" t="s">
        <v>32</v>
      </c>
      <c r="G7" s="546" t="s">
        <v>28</v>
      </c>
      <c r="H7" s="546"/>
      <c r="I7" s="546"/>
      <c r="J7" s="546" t="s">
        <v>30</v>
      </c>
      <c r="K7" s="677"/>
      <c r="L7" s="677"/>
      <c r="M7" s="674"/>
    </row>
    <row r="8" spans="1:13" ht="15.75" customHeight="1">
      <c r="A8" s="546"/>
      <c r="B8" s="546"/>
      <c r="C8" s="546"/>
      <c r="D8" s="546"/>
      <c r="E8" s="546"/>
      <c r="F8" s="546"/>
      <c r="G8" s="546" t="s">
        <v>13</v>
      </c>
      <c r="H8" s="546" t="s">
        <v>20</v>
      </c>
      <c r="I8" s="546" t="s">
        <v>31</v>
      </c>
      <c r="J8" s="546"/>
      <c r="K8" s="677"/>
      <c r="L8" s="677"/>
      <c r="M8" s="674"/>
    </row>
    <row r="9" spans="1:13" s="8" customFormat="1">
      <c r="A9" s="546"/>
      <c r="B9" s="546"/>
      <c r="C9" s="546"/>
      <c r="D9" s="546"/>
      <c r="E9" s="546"/>
      <c r="F9" s="546"/>
      <c r="G9" s="546"/>
      <c r="H9" s="546"/>
      <c r="I9" s="546"/>
      <c r="J9" s="546"/>
      <c r="K9" s="677"/>
      <c r="L9" s="677"/>
      <c r="M9" s="674"/>
    </row>
    <row r="10" spans="1:13" s="135" customFormat="1">
      <c r="A10" s="92" t="s">
        <v>59</v>
      </c>
      <c r="B10" s="299" t="s">
        <v>60</v>
      </c>
      <c r="C10" s="299"/>
      <c r="D10" s="299"/>
      <c r="E10" s="299"/>
      <c r="F10" s="299"/>
      <c r="G10" s="299"/>
      <c r="H10" s="299"/>
      <c r="I10" s="299"/>
      <c r="J10" s="299"/>
      <c r="K10" s="300"/>
      <c r="L10" s="300"/>
      <c r="M10" s="301"/>
    </row>
    <row r="11" spans="1:13" s="108" customFormat="1" ht="46.8">
      <c r="A11" s="309">
        <v>1</v>
      </c>
      <c r="B11" s="35" t="s">
        <v>171</v>
      </c>
      <c r="C11" s="309">
        <v>28</v>
      </c>
      <c r="D11" s="309">
        <v>75</v>
      </c>
      <c r="E11" s="302">
        <v>784.5</v>
      </c>
      <c r="F11" s="302">
        <v>84.5</v>
      </c>
      <c r="G11" s="302">
        <v>82.7</v>
      </c>
      <c r="H11" s="302"/>
      <c r="I11" s="302">
        <v>1.8</v>
      </c>
      <c r="J11" s="302">
        <f t="shared" ref="J11:J17" si="0">E11-F11</f>
        <v>700</v>
      </c>
      <c r="K11" s="184">
        <f>I11*3*210000</f>
        <v>1134000</v>
      </c>
      <c r="L11" s="184">
        <f t="shared" ref="L11:L17" si="1">+K11</f>
        <v>1134000</v>
      </c>
      <c r="M11" s="302"/>
    </row>
    <row r="12" spans="1:13" s="108" customFormat="1">
      <c r="A12" s="309">
        <v>2</v>
      </c>
      <c r="B12" s="35" t="s">
        <v>17</v>
      </c>
      <c r="C12" s="29">
        <v>28</v>
      </c>
      <c r="D12" s="29">
        <v>102</v>
      </c>
      <c r="E12" s="25">
        <v>168.8</v>
      </c>
      <c r="F12" s="25">
        <v>119.4</v>
      </c>
      <c r="G12" s="25">
        <v>60.5</v>
      </c>
      <c r="H12" s="25"/>
      <c r="I12" s="25">
        <v>58.9</v>
      </c>
      <c r="J12" s="25">
        <f t="shared" si="0"/>
        <v>49.400000000000006</v>
      </c>
      <c r="K12" s="184">
        <v>37107000</v>
      </c>
      <c r="L12" s="184">
        <f t="shared" si="1"/>
        <v>37107000</v>
      </c>
      <c r="M12" s="302"/>
    </row>
    <row r="13" spans="1:13" s="108" customFormat="1" ht="62.4">
      <c r="A13" s="309">
        <v>3</v>
      </c>
      <c r="B13" s="35" t="s">
        <v>62</v>
      </c>
      <c r="C13" s="29">
        <v>28</v>
      </c>
      <c r="D13" s="29">
        <v>103</v>
      </c>
      <c r="E13" s="25">
        <v>81.7</v>
      </c>
      <c r="F13" s="25">
        <v>81.7</v>
      </c>
      <c r="G13" s="25">
        <f>56.6+8.4</f>
        <v>65</v>
      </c>
      <c r="H13" s="25"/>
      <c r="I13" s="25">
        <v>16.7</v>
      </c>
      <c r="J13" s="25">
        <f t="shared" si="0"/>
        <v>0</v>
      </c>
      <c r="K13" s="185">
        <f t="shared" ref="K13:K54" si="2">I13*3*210000</f>
        <v>10520999.999999998</v>
      </c>
      <c r="L13" s="184">
        <f t="shared" si="1"/>
        <v>10520999.999999998</v>
      </c>
      <c r="M13" s="302"/>
    </row>
    <row r="14" spans="1:13" ht="31.2">
      <c r="A14" s="309">
        <v>4</v>
      </c>
      <c r="B14" s="35" t="s">
        <v>175</v>
      </c>
      <c r="C14" s="29">
        <v>28</v>
      </c>
      <c r="D14" s="29">
        <v>60</v>
      </c>
      <c r="E14" s="25">
        <v>74.5</v>
      </c>
      <c r="F14" s="25">
        <v>74.5</v>
      </c>
      <c r="G14" s="25">
        <v>60</v>
      </c>
      <c r="H14" s="25"/>
      <c r="I14" s="25">
        <v>14.5</v>
      </c>
      <c r="J14" s="25">
        <f t="shared" si="0"/>
        <v>0</v>
      </c>
      <c r="K14" s="185">
        <f t="shared" si="2"/>
        <v>9135000</v>
      </c>
      <c r="L14" s="184">
        <f t="shared" si="1"/>
        <v>9135000</v>
      </c>
      <c r="M14" s="25"/>
    </row>
    <row r="15" spans="1:13" ht="31.2">
      <c r="A15" s="309">
        <v>5</v>
      </c>
      <c r="B15" s="35" t="s">
        <v>63</v>
      </c>
      <c r="C15" s="29">
        <v>28</v>
      </c>
      <c r="D15" s="29">
        <v>105</v>
      </c>
      <c r="E15" s="25">
        <v>83.5</v>
      </c>
      <c r="F15" s="25">
        <v>83.5</v>
      </c>
      <c r="G15" s="25">
        <v>69</v>
      </c>
      <c r="H15" s="25"/>
      <c r="I15" s="25">
        <v>14.5</v>
      </c>
      <c r="J15" s="25">
        <f t="shared" si="0"/>
        <v>0</v>
      </c>
      <c r="K15" s="185">
        <f t="shared" si="2"/>
        <v>9135000</v>
      </c>
      <c r="L15" s="184">
        <f t="shared" si="1"/>
        <v>9135000</v>
      </c>
      <c r="M15" s="25"/>
    </row>
    <row r="16" spans="1:13" ht="31.2">
      <c r="A16" s="309">
        <v>6</v>
      </c>
      <c r="B16" s="35" t="s">
        <v>269</v>
      </c>
      <c r="C16" s="27">
        <v>28</v>
      </c>
      <c r="D16" s="29">
        <v>70</v>
      </c>
      <c r="E16" s="25">
        <v>387.7</v>
      </c>
      <c r="F16" s="25">
        <v>19.100000000000001</v>
      </c>
      <c r="G16" s="25"/>
      <c r="H16" s="25"/>
      <c r="I16" s="25">
        <v>19.100000000000001</v>
      </c>
      <c r="J16" s="25">
        <f t="shared" si="0"/>
        <v>368.59999999999997</v>
      </c>
      <c r="K16" s="185">
        <f t="shared" si="2"/>
        <v>12033000</v>
      </c>
      <c r="L16" s="184">
        <f t="shared" si="1"/>
        <v>12033000</v>
      </c>
      <c r="M16" s="25"/>
    </row>
    <row r="17" spans="1:13" ht="31.2">
      <c r="A17" s="309">
        <v>7</v>
      </c>
      <c r="B17" s="146" t="s">
        <v>127</v>
      </c>
      <c r="C17" s="27">
        <v>27</v>
      </c>
      <c r="D17" s="29">
        <v>46</v>
      </c>
      <c r="E17" s="25">
        <v>332.4</v>
      </c>
      <c r="F17" s="25">
        <v>154.5</v>
      </c>
      <c r="G17" s="305">
        <v>152.85</v>
      </c>
      <c r="H17" s="25"/>
      <c r="I17" s="305">
        <v>1.65</v>
      </c>
      <c r="J17" s="25">
        <f t="shared" si="0"/>
        <v>177.89999999999998</v>
      </c>
      <c r="K17" s="185">
        <f t="shared" si="2"/>
        <v>1039499.9999999999</v>
      </c>
      <c r="L17" s="184">
        <f t="shared" si="1"/>
        <v>1039499.9999999999</v>
      </c>
      <c r="M17" s="25"/>
    </row>
    <row r="18" spans="1:13" ht="27" customHeight="1">
      <c r="A18" s="309">
        <v>8</v>
      </c>
      <c r="B18" s="35" t="s">
        <v>14</v>
      </c>
      <c r="C18" s="27">
        <v>27</v>
      </c>
      <c r="D18" s="29">
        <v>45</v>
      </c>
      <c r="E18" s="25">
        <v>109.4</v>
      </c>
      <c r="F18" s="25">
        <v>47.2</v>
      </c>
      <c r="G18" s="25">
        <v>44.8</v>
      </c>
      <c r="H18" s="25"/>
      <c r="I18" s="25">
        <v>2.4</v>
      </c>
      <c r="J18" s="25">
        <f t="shared" ref="J18:J47" si="3">E18-F18</f>
        <v>62.2</v>
      </c>
      <c r="K18" s="185">
        <f t="shared" si="2"/>
        <v>1511999.9999999998</v>
      </c>
      <c r="L18" s="184">
        <f t="shared" ref="L18:L21" si="4">+K18</f>
        <v>1511999.9999999998</v>
      </c>
      <c r="M18" s="25"/>
    </row>
    <row r="19" spans="1:13" s="15" customFormat="1" ht="31.2">
      <c r="A19" s="309">
        <v>9</v>
      </c>
      <c r="B19" s="35" t="s">
        <v>67</v>
      </c>
      <c r="C19" s="29">
        <v>27</v>
      </c>
      <c r="D19" s="29">
        <v>15</v>
      </c>
      <c r="E19" s="25">
        <v>897.8</v>
      </c>
      <c r="F19" s="25">
        <v>152.19999999999999</v>
      </c>
      <c r="G19" s="25">
        <v>60.1</v>
      </c>
      <c r="H19" s="25"/>
      <c r="I19" s="25">
        <v>92.1</v>
      </c>
      <c r="J19" s="25">
        <f t="shared" si="3"/>
        <v>745.59999999999991</v>
      </c>
      <c r="K19" s="185">
        <f t="shared" si="2"/>
        <v>58022999.999999993</v>
      </c>
      <c r="L19" s="184">
        <f t="shared" si="4"/>
        <v>58022999.999999993</v>
      </c>
      <c r="M19" s="25"/>
    </row>
    <row r="20" spans="1:13" s="15" customFormat="1" ht="46.8">
      <c r="A20" s="309">
        <v>10</v>
      </c>
      <c r="B20" s="35" t="s">
        <v>273</v>
      </c>
      <c r="C20" s="29">
        <v>27</v>
      </c>
      <c r="D20" s="29">
        <v>43</v>
      </c>
      <c r="E20" s="25">
        <v>249</v>
      </c>
      <c r="F20" s="25">
        <v>60.2</v>
      </c>
      <c r="G20" s="25">
        <v>9.1999999999999993</v>
      </c>
      <c r="H20" s="25"/>
      <c r="I20" s="25">
        <v>51</v>
      </c>
      <c r="J20" s="25">
        <f t="shared" si="3"/>
        <v>188.8</v>
      </c>
      <c r="K20" s="185">
        <f t="shared" si="2"/>
        <v>32130000</v>
      </c>
      <c r="L20" s="184">
        <f t="shared" si="4"/>
        <v>32130000</v>
      </c>
      <c r="M20" s="25"/>
    </row>
    <row r="21" spans="1:13" ht="31.2">
      <c r="A21" s="309">
        <v>11</v>
      </c>
      <c r="B21" s="35" t="s">
        <v>179</v>
      </c>
      <c r="C21" s="27">
        <v>27</v>
      </c>
      <c r="D21" s="29">
        <v>42</v>
      </c>
      <c r="E21" s="25">
        <v>296.89999999999998</v>
      </c>
      <c r="F21" s="25">
        <v>73.400000000000006</v>
      </c>
      <c r="G21" s="25">
        <v>4.2</v>
      </c>
      <c r="H21" s="25"/>
      <c r="I21" s="25">
        <v>69.2</v>
      </c>
      <c r="J21" s="25">
        <f t="shared" si="3"/>
        <v>223.49999999999997</v>
      </c>
      <c r="K21" s="185">
        <f t="shared" si="2"/>
        <v>43596000.000000007</v>
      </c>
      <c r="L21" s="184">
        <f t="shared" si="4"/>
        <v>43596000.000000007</v>
      </c>
      <c r="M21" s="25"/>
    </row>
    <row r="22" spans="1:13" ht="21.75" customHeight="1">
      <c r="A22" s="517">
        <v>12</v>
      </c>
      <c r="B22" s="599" t="s">
        <v>126</v>
      </c>
      <c r="C22" s="27">
        <v>27</v>
      </c>
      <c r="D22" s="29">
        <v>41</v>
      </c>
      <c r="E22" s="25">
        <v>145</v>
      </c>
      <c r="F22" s="25">
        <v>42.9</v>
      </c>
      <c r="G22" s="25">
        <v>2.9</v>
      </c>
      <c r="H22" s="25"/>
      <c r="I22" s="25">
        <v>40</v>
      </c>
      <c r="J22" s="25">
        <f t="shared" si="3"/>
        <v>102.1</v>
      </c>
      <c r="K22" s="185">
        <f t="shared" si="2"/>
        <v>25200000</v>
      </c>
      <c r="L22" s="690">
        <f>+K22+K23</f>
        <v>64133999.999999993</v>
      </c>
      <c r="M22" s="539"/>
    </row>
    <row r="23" spans="1:13" ht="21.75" customHeight="1">
      <c r="A23" s="517"/>
      <c r="B23" s="599"/>
      <c r="C23" s="27">
        <v>27</v>
      </c>
      <c r="D23" s="29">
        <v>39</v>
      </c>
      <c r="E23" s="25">
        <v>415.1</v>
      </c>
      <c r="F23" s="25">
        <v>65.900000000000006</v>
      </c>
      <c r="G23" s="25">
        <v>4.0999999999999996</v>
      </c>
      <c r="H23" s="25"/>
      <c r="I23" s="25">
        <v>61.8</v>
      </c>
      <c r="J23" s="25">
        <f t="shared" si="3"/>
        <v>349.20000000000005</v>
      </c>
      <c r="K23" s="185">
        <f t="shared" si="2"/>
        <v>38933999.999999993</v>
      </c>
      <c r="L23" s="690"/>
      <c r="M23" s="541"/>
    </row>
    <row r="24" spans="1:13" ht="31.2">
      <c r="A24" s="29">
        <v>13</v>
      </c>
      <c r="B24" s="35" t="s">
        <v>124</v>
      </c>
      <c r="C24" s="27">
        <v>27</v>
      </c>
      <c r="D24" s="29">
        <v>40</v>
      </c>
      <c r="E24" s="25">
        <v>756.5</v>
      </c>
      <c r="F24" s="25">
        <v>55.3</v>
      </c>
      <c r="G24" s="25">
        <v>4.0999999999999996</v>
      </c>
      <c r="H24" s="25"/>
      <c r="I24" s="25">
        <v>51.2</v>
      </c>
      <c r="J24" s="25">
        <f t="shared" si="3"/>
        <v>701.2</v>
      </c>
      <c r="K24" s="185">
        <f t="shared" si="2"/>
        <v>32256000.000000004</v>
      </c>
      <c r="L24" s="184">
        <f>+K24</f>
        <v>32256000.000000004</v>
      </c>
      <c r="M24" s="25"/>
    </row>
    <row r="25" spans="1:13" ht="31.2">
      <c r="A25" s="29">
        <v>14</v>
      </c>
      <c r="B25" s="35" t="s">
        <v>123</v>
      </c>
      <c r="C25" s="29">
        <v>27</v>
      </c>
      <c r="D25" s="29">
        <v>38</v>
      </c>
      <c r="E25" s="25">
        <v>270.60000000000002</v>
      </c>
      <c r="F25" s="25">
        <v>47.1</v>
      </c>
      <c r="G25" s="25">
        <v>4.0999999999999996</v>
      </c>
      <c r="H25" s="25"/>
      <c r="I25" s="25">
        <v>43</v>
      </c>
      <c r="J25" s="25">
        <f t="shared" si="3"/>
        <v>223.50000000000003</v>
      </c>
      <c r="K25" s="185">
        <f t="shared" si="2"/>
        <v>27090000</v>
      </c>
      <c r="L25" s="184">
        <f t="shared" ref="L25:L39" si="5">+K25</f>
        <v>27090000</v>
      </c>
      <c r="M25" s="25"/>
    </row>
    <row r="26" spans="1:13" ht="31.2">
      <c r="A26" s="29">
        <v>15</v>
      </c>
      <c r="B26" s="35" t="s">
        <v>122</v>
      </c>
      <c r="C26" s="27">
        <v>27</v>
      </c>
      <c r="D26" s="29">
        <v>37</v>
      </c>
      <c r="E26" s="25">
        <v>330.9</v>
      </c>
      <c r="F26" s="25">
        <v>70.099999999999994</v>
      </c>
      <c r="G26" s="25">
        <v>6.3</v>
      </c>
      <c r="H26" s="25"/>
      <c r="I26" s="25">
        <v>63.8</v>
      </c>
      <c r="J26" s="25">
        <f t="shared" si="3"/>
        <v>260.79999999999995</v>
      </c>
      <c r="K26" s="185">
        <f t="shared" si="2"/>
        <v>40193999.999999993</v>
      </c>
      <c r="L26" s="184">
        <f t="shared" si="5"/>
        <v>40193999.999999993</v>
      </c>
      <c r="M26" s="25"/>
    </row>
    <row r="27" spans="1:13" s="15" customFormat="1" ht="31.2">
      <c r="A27" s="29">
        <v>16</v>
      </c>
      <c r="B27" s="35" t="s">
        <v>180</v>
      </c>
      <c r="C27" s="29">
        <v>27</v>
      </c>
      <c r="D27" s="29">
        <v>36</v>
      </c>
      <c r="E27" s="25">
        <v>290.60000000000002</v>
      </c>
      <c r="F27" s="25">
        <v>88.1</v>
      </c>
      <c r="G27" s="25">
        <v>6.6</v>
      </c>
      <c r="H27" s="25"/>
      <c r="I27" s="25">
        <v>81.5</v>
      </c>
      <c r="J27" s="25">
        <f t="shared" si="3"/>
        <v>202.50000000000003</v>
      </c>
      <c r="K27" s="185">
        <f t="shared" si="2"/>
        <v>51345000</v>
      </c>
      <c r="L27" s="184">
        <f t="shared" si="5"/>
        <v>51345000</v>
      </c>
      <c r="M27" s="25"/>
    </row>
    <row r="28" spans="1:13" ht="31.2">
      <c r="A28" s="29">
        <v>17</v>
      </c>
      <c r="B28" s="35" t="s">
        <v>181</v>
      </c>
      <c r="C28" s="27">
        <v>27</v>
      </c>
      <c r="D28" s="29">
        <v>35</v>
      </c>
      <c r="E28" s="25">
        <v>260.8</v>
      </c>
      <c r="F28" s="25">
        <v>79.900000000000006</v>
      </c>
      <c r="G28" s="25">
        <v>5.9</v>
      </c>
      <c r="H28" s="25"/>
      <c r="I28" s="25">
        <v>74</v>
      </c>
      <c r="J28" s="25">
        <f t="shared" si="3"/>
        <v>180.9</v>
      </c>
      <c r="K28" s="185">
        <f t="shared" si="2"/>
        <v>46620000</v>
      </c>
      <c r="L28" s="184">
        <f t="shared" si="5"/>
        <v>46620000</v>
      </c>
      <c r="M28" s="25"/>
    </row>
    <row r="29" spans="1:13" s="15" customFormat="1" ht="31.2">
      <c r="A29" s="29">
        <v>18</v>
      </c>
      <c r="B29" s="35" t="s">
        <v>182</v>
      </c>
      <c r="C29" s="27">
        <v>27</v>
      </c>
      <c r="D29" s="29">
        <v>34</v>
      </c>
      <c r="E29" s="25">
        <v>269.8</v>
      </c>
      <c r="F29" s="25">
        <v>92.3</v>
      </c>
      <c r="G29" s="25">
        <v>7</v>
      </c>
      <c r="H29" s="25"/>
      <c r="I29" s="25">
        <v>85.3</v>
      </c>
      <c r="J29" s="25">
        <f t="shared" si="3"/>
        <v>177.5</v>
      </c>
      <c r="K29" s="185">
        <f t="shared" si="2"/>
        <v>53738999.999999993</v>
      </c>
      <c r="L29" s="184">
        <f t="shared" si="5"/>
        <v>53738999.999999993</v>
      </c>
      <c r="M29" s="25"/>
    </row>
    <row r="30" spans="1:13" s="15" customFormat="1" ht="29.25" customHeight="1">
      <c r="A30" s="517">
        <v>19</v>
      </c>
      <c r="B30" s="599" t="s">
        <v>121</v>
      </c>
      <c r="C30" s="29">
        <v>27</v>
      </c>
      <c r="D30" s="29">
        <v>33</v>
      </c>
      <c r="E30" s="25">
        <v>316.10000000000002</v>
      </c>
      <c r="F30" s="25">
        <v>117.9</v>
      </c>
      <c r="G30" s="25">
        <v>8.4</v>
      </c>
      <c r="H30" s="25"/>
      <c r="I30" s="25">
        <v>109.5</v>
      </c>
      <c r="J30" s="25">
        <f t="shared" si="3"/>
        <v>198.20000000000002</v>
      </c>
      <c r="K30" s="185">
        <f t="shared" si="2"/>
        <v>68985000</v>
      </c>
      <c r="L30" s="684">
        <f>+K30+K31+K32</f>
        <v>207711000</v>
      </c>
      <c r="M30" s="539"/>
    </row>
    <row r="31" spans="1:13" s="15" customFormat="1" ht="29.25" customHeight="1">
      <c r="A31" s="517"/>
      <c r="B31" s="599"/>
      <c r="C31" s="29">
        <v>27</v>
      </c>
      <c r="D31" s="29">
        <v>32</v>
      </c>
      <c r="E31" s="25">
        <v>315.10000000000002</v>
      </c>
      <c r="F31" s="25">
        <v>118.2</v>
      </c>
      <c r="G31" s="25">
        <v>10.1</v>
      </c>
      <c r="H31" s="25"/>
      <c r="I31" s="25">
        <v>108.1</v>
      </c>
      <c r="J31" s="25">
        <f t="shared" si="3"/>
        <v>196.90000000000003</v>
      </c>
      <c r="K31" s="185">
        <f t="shared" si="2"/>
        <v>68102999.999999985</v>
      </c>
      <c r="L31" s="709"/>
      <c r="M31" s="540"/>
    </row>
    <row r="32" spans="1:13" ht="29.25" customHeight="1">
      <c r="A32" s="517"/>
      <c r="B32" s="599"/>
      <c r="C32" s="29">
        <v>27</v>
      </c>
      <c r="D32" s="29">
        <v>31</v>
      </c>
      <c r="E32" s="25">
        <v>311.39999999999998</v>
      </c>
      <c r="F32" s="25">
        <v>123.2</v>
      </c>
      <c r="G32" s="25">
        <v>11.1</v>
      </c>
      <c r="H32" s="25"/>
      <c r="I32" s="25">
        <v>112.1</v>
      </c>
      <c r="J32" s="25">
        <f t="shared" si="3"/>
        <v>188.2</v>
      </c>
      <c r="K32" s="185">
        <f t="shared" si="2"/>
        <v>70622999.999999985</v>
      </c>
      <c r="L32" s="685"/>
      <c r="M32" s="541"/>
    </row>
    <row r="33" spans="1:13" ht="31.2">
      <c r="A33" s="29">
        <v>20</v>
      </c>
      <c r="B33" s="35" t="s">
        <v>120</v>
      </c>
      <c r="C33" s="27">
        <v>27</v>
      </c>
      <c r="D33" s="29">
        <v>30</v>
      </c>
      <c r="E33" s="25">
        <v>252.3</v>
      </c>
      <c r="F33" s="25">
        <v>92.5</v>
      </c>
      <c r="G33" s="25">
        <v>20</v>
      </c>
      <c r="H33" s="25"/>
      <c r="I33" s="25">
        <v>72.5</v>
      </c>
      <c r="J33" s="25">
        <f t="shared" si="3"/>
        <v>159.80000000000001</v>
      </c>
      <c r="K33" s="185">
        <f t="shared" si="2"/>
        <v>45675000</v>
      </c>
      <c r="L33" s="184">
        <f t="shared" si="5"/>
        <v>45675000</v>
      </c>
      <c r="M33" s="25"/>
    </row>
    <row r="34" spans="1:13" s="15" customFormat="1" ht="31.2">
      <c r="A34" s="29">
        <v>21</v>
      </c>
      <c r="B34" s="35" t="s">
        <v>71</v>
      </c>
      <c r="C34" s="27">
        <v>27</v>
      </c>
      <c r="D34" s="29">
        <v>29</v>
      </c>
      <c r="E34" s="25">
        <v>196.5</v>
      </c>
      <c r="F34" s="25">
        <v>77.099999999999994</v>
      </c>
      <c r="G34" s="25">
        <v>9</v>
      </c>
      <c r="H34" s="25"/>
      <c r="I34" s="25">
        <v>68.099999999999994</v>
      </c>
      <c r="J34" s="25">
        <f t="shared" si="3"/>
        <v>119.4</v>
      </c>
      <c r="K34" s="185">
        <f t="shared" si="2"/>
        <v>42903000</v>
      </c>
      <c r="L34" s="184">
        <f t="shared" si="5"/>
        <v>42903000</v>
      </c>
      <c r="M34" s="25"/>
    </row>
    <row r="35" spans="1:13" ht="31.2">
      <c r="A35" s="29">
        <v>22</v>
      </c>
      <c r="B35" s="35" t="s">
        <v>72</v>
      </c>
      <c r="C35" s="29">
        <v>27</v>
      </c>
      <c r="D35" s="29">
        <v>28</v>
      </c>
      <c r="E35" s="25">
        <v>189.9</v>
      </c>
      <c r="F35" s="25">
        <v>74.5</v>
      </c>
      <c r="G35" s="25"/>
      <c r="H35" s="25">
        <v>6.3</v>
      </c>
      <c r="I35" s="25">
        <v>68.2</v>
      </c>
      <c r="J35" s="25">
        <f t="shared" si="3"/>
        <v>115.4</v>
      </c>
      <c r="K35" s="185">
        <f t="shared" si="2"/>
        <v>42966000.000000007</v>
      </c>
      <c r="L35" s="184">
        <f t="shared" si="5"/>
        <v>42966000.000000007</v>
      </c>
      <c r="M35" s="25"/>
    </row>
    <row r="36" spans="1:13" ht="31.2">
      <c r="A36" s="29">
        <v>23</v>
      </c>
      <c r="B36" s="35" t="s">
        <v>129</v>
      </c>
      <c r="C36" s="27">
        <v>27</v>
      </c>
      <c r="D36" s="29">
        <v>27</v>
      </c>
      <c r="E36" s="25">
        <v>191.4</v>
      </c>
      <c r="F36" s="25">
        <v>77.7</v>
      </c>
      <c r="G36" s="25">
        <v>6.3</v>
      </c>
      <c r="H36" s="25"/>
      <c r="I36" s="25">
        <v>71.400000000000006</v>
      </c>
      <c r="J36" s="25">
        <f t="shared" si="3"/>
        <v>113.7</v>
      </c>
      <c r="K36" s="185">
        <f t="shared" si="2"/>
        <v>44982000</v>
      </c>
      <c r="L36" s="184">
        <f t="shared" si="5"/>
        <v>44982000</v>
      </c>
      <c r="M36" s="25"/>
    </row>
    <row r="37" spans="1:13" ht="31.2">
      <c r="A37" s="29">
        <v>24</v>
      </c>
      <c r="B37" s="68" t="s">
        <v>54</v>
      </c>
      <c r="C37" s="31">
        <v>27</v>
      </c>
      <c r="D37" s="31">
        <v>49</v>
      </c>
      <c r="E37" s="32">
        <v>189.8</v>
      </c>
      <c r="F37" s="32">
        <v>77.400000000000006</v>
      </c>
      <c r="G37" s="32">
        <v>6.3</v>
      </c>
      <c r="H37" s="32"/>
      <c r="I37" s="32">
        <v>71.099999999999994</v>
      </c>
      <c r="J37" s="32">
        <f t="shared" si="3"/>
        <v>112.4</v>
      </c>
      <c r="K37" s="185">
        <f t="shared" si="2"/>
        <v>44793000</v>
      </c>
      <c r="L37" s="184">
        <f t="shared" si="5"/>
        <v>44793000</v>
      </c>
      <c r="M37" s="25"/>
    </row>
    <row r="38" spans="1:13" s="15" customFormat="1" ht="31.2">
      <c r="A38" s="29">
        <v>25</v>
      </c>
      <c r="B38" s="68" t="s">
        <v>130</v>
      </c>
      <c r="C38" s="27">
        <v>27</v>
      </c>
      <c r="D38" s="29">
        <v>50</v>
      </c>
      <c r="E38" s="25">
        <v>187.5</v>
      </c>
      <c r="F38" s="25">
        <v>79.099999999999994</v>
      </c>
      <c r="G38" s="25">
        <v>6.3</v>
      </c>
      <c r="H38" s="25"/>
      <c r="I38" s="25">
        <v>72.8</v>
      </c>
      <c r="J38" s="25">
        <f t="shared" si="3"/>
        <v>108.4</v>
      </c>
      <c r="K38" s="185">
        <f t="shared" si="2"/>
        <v>45863999.999999993</v>
      </c>
      <c r="L38" s="184">
        <f t="shared" si="5"/>
        <v>45863999.999999993</v>
      </c>
      <c r="M38" s="25"/>
    </row>
    <row r="39" spans="1:13" ht="45" customHeight="1">
      <c r="A39" s="29">
        <v>26</v>
      </c>
      <c r="B39" s="35" t="s">
        <v>73</v>
      </c>
      <c r="C39" s="29">
        <v>27</v>
      </c>
      <c r="D39" s="29">
        <v>51</v>
      </c>
      <c r="E39" s="25">
        <v>186.8</v>
      </c>
      <c r="F39" s="25">
        <v>80.2</v>
      </c>
      <c r="G39" s="25">
        <v>6.3</v>
      </c>
      <c r="H39" s="25"/>
      <c r="I39" s="25">
        <v>73.900000000000006</v>
      </c>
      <c r="J39" s="25">
        <f t="shared" si="3"/>
        <v>106.60000000000001</v>
      </c>
      <c r="K39" s="185">
        <f t="shared" si="2"/>
        <v>46557000</v>
      </c>
      <c r="L39" s="184">
        <f t="shared" si="5"/>
        <v>46557000</v>
      </c>
      <c r="M39" s="25"/>
    </row>
    <row r="40" spans="1:13" ht="21.75" customHeight="1">
      <c r="A40" s="517">
        <v>27</v>
      </c>
      <c r="B40" s="599" t="s">
        <v>75</v>
      </c>
      <c r="C40" s="27">
        <v>27</v>
      </c>
      <c r="D40" s="29">
        <v>52</v>
      </c>
      <c r="E40" s="25">
        <v>571.29999999999995</v>
      </c>
      <c r="F40" s="25">
        <v>196.7</v>
      </c>
      <c r="G40" s="25"/>
      <c r="H40" s="25"/>
      <c r="I40" s="25">
        <v>196.7</v>
      </c>
      <c r="J40" s="25">
        <f t="shared" si="3"/>
        <v>374.59999999999997</v>
      </c>
      <c r="K40" s="185">
        <f t="shared" si="2"/>
        <v>123920999.99999999</v>
      </c>
      <c r="L40" s="684">
        <f>+K40+K41+K42+K43</f>
        <v>287532000</v>
      </c>
      <c r="M40" s="539"/>
    </row>
    <row r="41" spans="1:13" ht="21.75" customHeight="1">
      <c r="A41" s="517"/>
      <c r="B41" s="599"/>
      <c r="C41" s="27">
        <v>27</v>
      </c>
      <c r="D41" s="29">
        <v>53</v>
      </c>
      <c r="E41" s="25">
        <v>368.6</v>
      </c>
      <c r="F41" s="25">
        <v>84</v>
      </c>
      <c r="G41" s="25"/>
      <c r="H41" s="25"/>
      <c r="I41" s="25">
        <v>84</v>
      </c>
      <c r="J41" s="25">
        <f t="shared" si="3"/>
        <v>284.60000000000002</v>
      </c>
      <c r="K41" s="185">
        <f t="shared" si="2"/>
        <v>52920000</v>
      </c>
      <c r="L41" s="709"/>
      <c r="M41" s="540"/>
    </row>
    <row r="42" spans="1:13" ht="21.75" customHeight="1">
      <c r="A42" s="517"/>
      <c r="B42" s="599"/>
      <c r="C42" s="27">
        <v>27</v>
      </c>
      <c r="D42" s="29">
        <v>55</v>
      </c>
      <c r="E42" s="25">
        <v>353.5</v>
      </c>
      <c r="F42" s="25">
        <v>85.4</v>
      </c>
      <c r="G42" s="25">
        <v>1.3</v>
      </c>
      <c r="H42" s="25"/>
      <c r="I42" s="25">
        <v>84.1</v>
      </c>
      <c r="J42" s="25">
        <f t="shared" si="3"/>
        <v>268.10000000000002</v>
      </c>
      <c r="K42" s="185">
        <f t="shared" si="2"/>
        <v>52983000</v>
      </c>
      <c r="L42" s="709"/>
      <c r="M42" s="540"/>
    </row>
    <row r="43" spans="1:13" ht="21.75" customHeight="1">
      <c r="A43" s="517"/>
      <c r="B43" s="599"/>
      <c r="C43" s="27">
        <v>27</v>
      </c>
      <c r="D43" s="29">
        <v>56</v>
      </c>
      <c r="E43" s="25">
        <v>379.2</v>
      </c>
      <c r="F43" s="25">
        <v>92.5</v>
      </c>
      <c r="G43" s="25">
        <v>0.9</v>
      </c>
      <c r="H43" s="25"/>
      <c r="I43" s="25">
        <v>91.6</v>
      </c>
      <c r="J43" s="25">
        <f t="shared" si="3"/>
        <v>286.7</v>
      </c>
      <c r="K43" s="185">
        <f t="shared" si="2"/>
        <v>57707999.999999993</v>
      </c>
      <c r="L43" s="685"/>
      <c r="M43" s="541"/>
    </row>
    <row r="44" spans="1:13" ht="31.2">
      <c r="A44" s="29">
        <v>28</v>
      </c>
      <c r="B44" s="35" t="s">
        <v>77</v>
      </c>
      <c r="C44" s="29">
        <v>27</v>
      </c>
      <c r="D44" s="29">
        <v>57</v>
      </c>
      <c r="E44" s="25">
        <v>307.10000000000002</v>
      </c>
      <c r="F44" s="25">
        <v>74.3</v>
      </c>
      <c r="G44" s="25">
        <v>7.3</v>
      </c>
      <c r="H44" s="25"/>
      <c r="I44" s="25">
        <v>67</v>
      </c>
      <c r="J44" s="25">
        <f t="shared" si="3"/>
        <v>232.8</v>
      </c>
      <c r="K44" s="185">
        <f t="shared" si="2"/>
        <v>42210000</v>
      </c>
      <c r="L44" s="184">
        <f t="shared" ref="L44:L54" si="6">+K44</f>
        <v>42210000</v>
      </c>
      <c r="M44" s="25"/>
    </row>
    <row r="45" spans="1:13" s="15" customFormat="1" ht="71.25" customHeight="1">
      <c r="A45" s="29">
        <v>29</v>
      </c>
      <c r="B45" s="35" t="s">
        <v>185</v>
      </c>
      <c r="C45" s="31">
        <v>27</v>
      </c>
      <c r="D45" s="31">
        <v>62</v>
      </c>
      <c r="E45" s="32">
        <v>285</v>
      </c>
      <c r="F45" s="32">
        <v>96.2</v>
      </c>
      <c r="G45" s="32">
        <v>95.3</v>
      </c>
      <c r="H45" s="32"/>
      <c r="I45" s="32">
        <v>0.9</v>
      </c>
      <c r="J45" s="32">
        <f t="shared" si="3"/>
        <v>188.8</v>
      </c>
      <c r="K45" s="185">
        <f t="shared" si="2"/>
        <v>567000</v>
      </c>
      <c r="L45" s="184">
        <f t="shared" si="6"/>
        <v>567000</v>
      </c>
      <c r="M45" s="25"/>
    </row>
    <row r="46" spans="1:13" ht="31.2">
      <c r="A46" s="29">
        <v>30</v>
      </c>
      <c r="B46" s="35" t="s">
        <v>81</v>
      </c>
      <c r="C46" s="29">
        <v>27</v>
      </c>
      <c r="D46" s="29">
        <v>63</v>
      </c>
      <c r="E46" s="25">
        <v>287.5</v>
      </c>
      <c r="F46" s="25">
        <v>111.7</v>
      </c>
      <c r="G46" s="25">
        <v>54.7</v>
      </c>
      <c r="H46" s="25"/>
      <c r="I46" s="25">
        <v>57</v>
      </c>
      <c r="J46" s="25">
        <f t="shared" si="3"/>
        <v>175.8</v>
      </c>
      <c r="K46" s="185">
        <f t="shared" si="2"/>
        <v>35910000</v>
      </c>
      <c r="L46" s="184">
        <f t="shared" si="6"/>
        <v>35910000</v>
      </c>
      <c r="M46" s="25"/>
    </row>
    <row r="47" spans="1:13" ht="31.2">
      <c r="A47" s="29">
        <v>31</v>
      </c>
      <c r="B47" s="35" t="s">
        <v>125</v>
      </c>
      <c r="C47" s="27">
        <v>27</v>
      </c>
      <c r="D47" s="29">
        <v>64</v>
      </c>
      <c r="E47" s="25">
        <v>294.89999999999998</v>
      </c>
      <c r="F47" s="25">
        <v>127.8</v>
      </c>
      <c r="G47" s="25">
        <v>120</v>
      </c>
      <c r="H47" s="25">
        <v>4.4000000000000004</v>
      </c>
      <c r="I47" s="25">
        <v>3.4</v>
      </c>
      <c r="J47" s="25">
        <f t="shared" si="3"/>
        <v>167.09999999999997</v>
      </c>
      <c r="K47" s="185">
        <f t="shared" si="2"/>
        <v>2142000</v>
      </c>
      <c r="L47" s="184">
        <f t="shared" si="6"/>
        <v>2142000</v>
      </c>
      <c r="M47" s="25"/>
    </row>
    <row r="48" spans="1:13" ht="31.2">
      <c r="A48" s="29">
        <v>32</v>
      </c>
      <c r="B48" s="35" t="s">
        <v>131</v>
      </c>
      <c r="C48" s="27">
        <v>27</v>
      </c>
      <c r="D48" s="29">
        <v>65</v>
      </c>
      <c r="E48" s="25">
        <v>305.5</v>
      </c>
      <c r="F48" s="25">
        <v>148.5</v>
      </c>
      <c r="G48" s="25">
        <v>143.1</v>
      </c>
      <c r="H48" s="25"/>
      <c r="I48" s="25">
        <v>5.4</v>
      </c>
      <c r="J48" s="25">
        <f t="shared" ref="J48" si="7">E48-F48</f>
        <v>157</v>
      </c>
      <c r="K48" s="185">
        <f t="shared" si="2"/>
        <v>3402000.0000000005</v>
      </c>
      <c r="L48" s="184">
        <f t="shared" si="6"/>
        <v>3402000.0000000005</v>
      </c>
      <c r="M48" s="25"/>
    </row>
    <row r="49" spans="1:13" ht="31.2">
      <c r="A49" s="29">
        <v>33</v>
      </c>
      <c r="B49" s="35" t="s">
        <v>82</v>
      </c>
      <c r="C49" s="29">
        <v>27</v>
      </c>
      <c r="D49" s="29">
        <v>24</v>
      </c>
      <c r="E49" s="25">
        <v>296.39999999999998</v>
      </c>
      <c r="F49" s="25">
        <v>168.8</v>
      </c>
      <c r="G49" s="25">
        <v>80</v>
      </c>
      <c r="H49" s="25">
        <v>24</v>
      </c>
      <c r="I49" s="25">
        <v>64.8</v>
      </c>
      <c r="J49" s="25">
        <f t="shared" ref="J49:J59" si="8">E49-F49</f>
        <v>127.59999999999997</v>
      </c>
      <c r="K49" s="185">
        <f t="shared" si="2"/>
        <v>40823999.999999993</v>
      </c>
      <c r="L49" s="184">
        <f>+K49</f>
        <v>40823999.999999993</v>
      </c>
      <c r="M49" s="25"/>
    </row>
    <row r="50" spans="1:13" s="415" customFormat="1" ht="31.2">
      <c r="A50" s="428">
        <v>34</v>
      </c>
      <c r="B50" s="429" t="s">
        <v>338</v>
      </c>
      <c r="C50" s="428">
        <v>27</v>
      </c>
      <c r="D50" s="428">
        <v>67</v>
      </c>
      <c r="E50" s="386">
        <v>655.9</v>
      </c>
      <c r="F50" s="404">
        <f>248.3+70.3</f>
        <v>318.60000000000002</v>
      </c>
      <c r="G50" s="386"/>
      <c r="H50" s="386"/>
      <c r="I50" s="404">
        <f>248.3+70.3</f>
        <v>318.60000000000002</v>
      </c>
      <c r="J50" s="386">
        <f>E50-F50</f>
        <v>337.29999999999995</v>
      </c>
      <c r="K50" s="427">
        <f t="shared" si="2"/>
        <v>200718000</v>
      </c>
      <c r="L50" s="430">
        <f>+K50</f>
        <v>200718000</v>
      </c>
      <c r="M50" s="431"/>
    </row>
    <row r="51" spans="1:13" ht="20.25" customHeight="1">
      <c r="A51" s="517">
        <v>35</v>
      </c>
      <c r="B51" s="595" t="s">
        <v>88</v>
      </c>
      <c r="C51" s="27">
        <v>27</v>
      </c>
      <c r="D51" s="29">
        <v>69</v>
      </c>
      <c r="E51" s="25">
        <v>393.1</v>
      </c>
      <c r="F51" s="25">
        <v>393.1</v>
      </c>
      <c r="G51" s="25">
        <v>200</v>
      </c>
      <c r="H51" s="25"/>
      <c r="I51" s="25">
        <v>193.1</v>
      </c>
      <c r="J51" s="25">
        <f t="shared" si="8"/>
        <v>0</v>
      </c>
      <c r="K51" s="185">
        <f t="shared" si="2"/>
        <v>121652999.99999999</v>
      </c>
      <c r="L51" s="684">
        <f>+K51+K52</f>
        <v>159011999.99999997</v>
      </c>
      <c r="M51" s="539"/>
    </row>
    <row r="52" spans="1:13" ht="20.25" customHeight="1">
      <c r="A52" s="517"/>
      <c r="B52" s="597"/>
      <c r="C52" s="27">
        <v>26</v>
      </c>
      <c r="D52" s="29">
        <v>22</v>
      </c>
      <c r="E52" s="25">
        <v>176</v>
      </c>
      <c r="F52" s="25">
        <v>99.3</v>
      </c>
      <c r="G52" s="25">
        <v>40</v>
      </c>
      <c r="H52" s="25"/>
      <c r="I52" s="25">
        <v>59.3</v>
      </c>
      <c r="J52" s="25">
        <f t="shared" si="8"/>
        <v>76.7</v>
      </c>
      <c r="K52" s="185">
        <f t="shared" si="2"/>
        <v>37358999.999999993</v>
      </c>
      <c r="L52" s="685"/>
      <c r="M52" s="541"/>
    </row>
    <row r="53" spans="1:13" s="415" customFormat="1" ht="21.75" customHeight="1">
      <c r="A53" s="664">
        <v>36</v>
      </c>
      <c r="B53" s="665" t="s">
        <v>132</v>
      </c>
      <c r="C53" s="385">
        <v>27</v>
      </c>
      <c r="D53" s="385">
        <v>265</v>
      </c>
      <c r="E53" s="386">
        <v>438.4</v>
      </c>
      <c r="F53" s="386">
        <v>432.9</v>
      </c>
      <c r="G53" s="386">
        <v>200</v>
      </c>
      <c r="H53" s="386"/>
      <c r="I53" s="386">
        <f>41.9+191</f>
        <v>232.9</v>
      </c>
      <c r="J53" s="386">
        <f t="shared" si="8"/>
        <v>5.5</v>
      </c>
      <c r="K53" s="387">
        <f t="shared" si="2"/>
        <v>146727000</v>
      </c>
      <c r="L53" s="392">
        <f t="shared" si="6"/>
        <v>146727000</v>
      </c>
      <c r="M53" s="386"/>
    </row>
    <row r="54" spans="1:13" s="389" customFormat="1" ht="21.75" customHeight="1">
      <c r="A54" s="664"/>
      <c r="B54" s="665"/>
      <c r="C54" s="385">
        <v>27</v>
      </c>
      <c r="D54" s="385">
        <v>266</v>
      </c>
      <c r="E54" s="386">
        <v>848.1</v>
      </c>
      <c r="F54" s="386">
        <v>693.1</v>
      </c>
      <c r="G54" s="386">
        <v>120</v>
      </c>
      <c r="H54" s="386">
        <v>100</v>
      </c>
      <c r="I54" s="386">
        <v>473.1</v>
      </c>
      <c r="J54" s="386">
        <f>E54-F54</f>
        <v>155</v>
      </c>
      <c r="K54" s="387">
        <f t="shared" si="2"/>
        <v>298053000.00000006</v>
      </c>
      <c r="L54" s="392">
        <f t="shared" si="6"/>
        <v>298053000.00000006</v>
      </c>
      <c r="M54" s="386"/>
    </row>
    <row r="55" spans="1:13" s="389" customFormat="1" ht="21.75" customHeight="1">
      <c r="A55" s="664">
        <v>37</v>
      </c>
      <c r="B55" s="666" t="s">
        <v>183</v>
      </c>
      <c r="C55" s="385">
        <v>27</v>
      </c>
      <c r="D55" s="385">
        <v>263</v>
      </c>
      <c r="E55" s="386">
        <v>161</v>
      </c>
      <c r="F55" s="386">
        <v>121.9</v>
      </c>
      <c r="G55" s="386">
        <v>100</v>
      </c>
      <c r="H55" s="386">
        <v>21.9</v>
      </c>
      <c r="I55" s="386"/>
      <c r="J55" s="386">
        <f t="shared" si="8"/>
        <v>39.099999999999994</v>
      </c>
      <c r="K55" s="387"/>
      <c r="L55" s="393"/>
      <c r="M55" s="386"/>
    </row>
    <row r="56" spans="1:13" s="389" customFormat="1" ht="21.75" customHeight="1">
      <c r="A56" s="664"/>
      <c r="B56" s="710"/>
      <c r="C56" s="385">
        <v>27</v>
      </c>
      <c r="D56" s="385">
        <v>267</v>
      </c>
      <c r="E56" s="386">
        <v>413.2</v>
      </c>
      <c r="F56" s="386">
        <v>302.7</v>
      </c>
      <c r="G56" s="386">
        <v>120</v>
      </c>
      <c r="H56" s="386"/>
      <c r="I56" s="386">
        <v>182.7</v>
      </c>
      <c r="J56" s="386">
        <f t="shared" si="8"/>
        <v>110.5</v>
      </c>
      <c r="K56" s="387">
        <f>I56*3*210000</f>
        <v>115100999.99999999</v>
      </c>
      <c r="L56" s="416">
        <f>+K56</f>
        <v>115100999.99999999</v>
      </c>
      <c r="M56" s="386"/>
    </row>
    <row r="57" spans="1:13" s="389" customFormat="1" ht="21.75" customHeight="1">
      <c r="A57" s="664"/>
      <c r="B57" s="710"/>
      <c r="C57" s="385">
        <v>27</v>
      </c>
      <c r="D57" s="385">
        <v>72</v>
      </c>
      <c r="E57" s="386">
        <v>194</v>
      </c>
      <c r="F57" s="386">
        <v>126.8</v>
      </c>
      <c r="G57" s="386">
        <v>100</v>
      </c>
      <c r="H57" s="386">
        <v>26.8</v>
      </c>
      <c r="I57" s="386"/>
      <c r="J57" s="386">
        <f t="shared" si="8"/>
        <v>67.2</v>
      </c>
      <c r="K57" s="387"/>
      <c r="L57" s="416"/>
      <c r="M57" s="386"/>
    </row>
    <row r="58" spans="1:13" s="415" customFormat="1" ht="21.75" customHeight="1">
      <c r="A58" s="664"/>
      <c r="B58" s="667"/>
      <c r="C58" s="385">
        <v>27</v>
      </c>
      <c r="D58" s="385">
        <v>73</v>
      </c>
      <c r="E58" s="386">
        <v>262</v>
      </c>
      <c r="F58" s="386">
        <v>216.1</v>
      </c>
      <c r="G58" s="386">
        <v>120</v>
      </c>
      <c r="H58" s="386">
        <v>96.1</v>
      </c>
      <c r="I58" s="386"/>
      <c r="J58" s="386">
        <f t="shared" si="8"/>
        <v>45.900000000000006</v>
      </c>
      <c r="K58" s="387"/>
      <c r="L58" s="416"/>
      <c r="M58" s="386"/>
    </row>
    <row r="59" spans="1:13" s="15" customFormat="1" ht="31.2">
      <c r="A59" s="29">
        <v>38</v>
      </c>
      <c r="B59" s="35" t="s">
        <v>134</v>
      </c>
      <c r="C59" s="29">
        <v>27</v>
      </c>
      <c r="D59" s="29">
        <v>75</v>
      </c>
      <c r="E59" s="25">
        <v>390.9</v>
      </c>
      <c r="F59" s="25">
        <v>371.2</v>
      </c>
      <c r="G59" s="25">
        <v>120</v>
      </c>
      <c r="H59" s="25">
        <v>149</v>
      </c>
      <c r="I59" s="25">
        <v>102.2</v>
      </c>
      <c r="J59" s="25">
        <f t="shared" si="8"/>
        <v>19.699999999999989</v>
      </c>
      <c r="K59" s="185">
        <f t="shared" ref="K59:K67" si="9">I59*3*210000</f>
        <v>64386000.000000007</v>
      </c>
      <c r="L59" s="184">
        <f t="shared" ref="L59:L70" si="10">+K59</f>
        <v>64386000.000000007</v>
      </c>
      <c r="M59" s="25"/>
    </row>
    <row r="60" spans="1:13" s="15" customFormat="1" ht="24.75" customHeight="1">
      <c r="A60" s="29">
        <v>39</v>
      </c>
      <c r="B60" s="35" t="s">
        <v>29</v>
      </c>
      <c r="C60" s="27">
        <v>27</v>
      </c>
      <c r="D60" s="29">
        <v>71</v>
      </c>
      <c r="E60" s="25">
        <v>267.8</v>
      </c>
      <c r="F60" s="25">
        <v>169.8</v>
      </c>
      <c r="G60" s="25">
        <v>145</v>
      </c>
      <c r="H60" s="25"/>
      <c r="I60" s="25">
        <v>24.8</v>
      </c>
      <c r="J60" s="25">
        <f t="shared" ref="J60" si="11">E60-F60</f>
        <v>98</v>
      </c>
      <c r="K60" s="185">
        <f>I60*3*210000</f>
        <v>15624000.000000002</v>
      </c>
      <c r="L60" s="184">
        <f t="shared" si="10"/>
        <v>15624000.000000002</v>
      </c>
      <c r="M60" s="25"/>
    </row>
    <row r="61" spans="1:13" ht="24.75" customHeight="1">
      <c r="A61" s="29">
        <v>40</v>
      </c>
      <c r="B61" s="35" t="s">
        <v>12</v>
      </c>
      <c r="C61" s="27">
        <v>27</v>
      </c>
      <c r="D61" s="29">
        <v>95</v>
      </c>
      <c r="E61" s="25">
        <v>190.5</v>
      </c>
      <c r="F61" s="25">
        <v>113</v>
      </c>
      <c r="G61" s="25">
        <v>67.7</v>
      </c>
      <c r="H61" s="25"/>
      <c r="I61" s="25">
        <v>45.3</v>
      </c>
      <c r="J61" s="25">
        <f t="shared" ref="J61:J67" si="12">E61-F61</f>
        <v>77.5</v>
      </c>
      <c r="K61" s="185">
        <f t="shared" si="9"/>
        <v>28538999.999999996</v>
      </c>
      <c r="L61" s="184">
        <f t="shared" si="10"/>
        <v>28538999.999999996</v>
      </c>
      <c r="M61" s="25"/>
    </row>
    <row r="62" spans="1:13" s="15" customFormat="1" ht="31.2">
      <c r="A62" s="29">
        <v>41</v>
      </c>
      <c r="B62" s="35" t="s">
        <v>90</v>
      </c>
      <c r="C62" s="29">
        <v>26</v>
      </c>
      <c r="D62" s="29">
        <v>5</v>
      </c>
      <c r="E62" s="25">
        <v>249.7</v>
      </c>
      <c r="F62" s="25">
        <v>135.9</v>
      </c>
      <c r="G62" s="25">
        <v>110.2</v>
      </c>
      <c r="H62" s="25"/>
      <c r="I62" s="25">
        <v>25.7</v>
      </c>
      <c r="J62" s="25">
        <f t="shared" si="12"/>
        <v>113.79999999999998</v>
      </c>
      <c r="K62" s="185">
        <f t="shared" si="9"/>
        <v>16190999.999999998</v>
      </c>
      <c r="L62" s="184">
        <f t="shared" si="10"/>
        <v>16190999.999999998</v>
      </c>
      <c r="M62" s="25"/>
    </row>
    <row r="63" spans="1:13" ht="26.25" customHeight="1">
      <c r="A63" s="29">
        <v>42</v>
      </c>
      <c r="B63" s="35" t="s">
        <v>11</v>
      </c>
      <c r="C63" s="27">
        <v>26</v>
      </c>
      <c r="D63" s="29">
        <v>6</v>
      </c>
      <c r="E63" s="25">
        <v>176.5</v>
      </c>
      <c r="F63" s="25">
        <v>89.9</v>
      </c>
      <c r="G63" s="25">
        <v>48.2</v>
      </c>
      <c r="H63" s="25"/>
      <c r="I63" s="25">
        <v>41.7</v>
      </c>
      <c r="J63" s="25">
        <f t="shared" si="12"/>
        <v>86.6</v>
      </c>
      <c r="K63" s="185">
        <f t="shared" si="9"/>
        <v>26271000</v>
      </c>
      <c r="L63" s="184">
        <f t="shared" si="10"/>
        <v>26271000</v>
      </c>
      <c r="M63" s="25"/>
    </row>
    <row r="64" spans="1:13" s="15" customFormat="1" ht="26.25" customHeight="1">
      <c r="A64" s="29">
        <v>43</v>
      </c>
      <c r="B64" s="35" t="s">
        <v>91</v>
      </c>
      <c r="C64" s="27">
        <v>26</v>
      </c>
      <c r="D64" s="29">
        <v>101</v>
      </c>
      <c r="E64" s="25">
        <v>135.9</v>
      </c>
      <c r="F64" s="25">
        <v>65.7</v>
      </c>
      <c r="G64" s="25">
        <v>32.5</v>
      </c>
      <c r="H64" s="25"/>
      <c r="I64" s="25">
        <v>33.200000000000003</v>
      </c>
      <c r="J64" s="25">
        <f t="shared" si="12"/>
        <v>70.2</v>
      </c>
      <c r="K64" s="185">
        <f t="shared" si="9"/>
        <v>20916000</v>
      </c>
      <c r="L64" s="184">
        <f t="shared" si="10"/>
        <v>20916000</v>
      </c>
      <c r="M64" s="25"/>
    </row>
    <row r="65" spans="1:13" ht="46.8">
      <c r="A65" s="29">
        <v>44</v>
      </c>
      <c r="B65" s="35" t="s">
        <v>92</v>
      </c>
      <c r="C65" s="29">
        <v>26</v>
      </c>
      <c r="D65" s="29">
        <v>25</v>
      </c>
      <c r="E65" s="25">
        <v>120.9</v>
      </c>
      <c r="F65" s="25">
        <v>62</v>
      </c>
      <c r="G65" s="25">
        <v>29.9</v>
      </c>
      <c r="H65" s="25"/>
      <c r="I65" s="25">
        <v>32.1</v>
      </c>
      <c r="J65" s="25">
        <f t="shared" si="12"/>
        <v>58.900000000000006</v>
      </c>
      <c r="K65" s="185">
        <f t="shared" si="9"/>
        <v>20223000.000000004</v>
      </c>
      <c r="L65" s="184">
        <f t="shared" si="10"/>
        <v>20223000.000000004</v>
      </c>
      <c r="M65" s="25"/>
    </row>
    <row r="66" spans="1:13" ht="33" customHeight="1">
      <c r="A66" s="29">
        <v>45</v>
      </c>
      <c r="B66" s="35" t="s">
        <v>94</v>
      </c>
      <c r="C66" s="27">
        <v>26</v>
      </c>
      <c r="D66" s="29">
        <v>23</v>
      </c>
      <c r="E66" s="25">
        <v>193.7</v>
      </c>
      <c r="F66" s="25">
        <v>106.5</v>
      </c>
      <c r="G66" s="25">
        <v>44.3</v>
      </c>
      <c r="H66" s="25"/>
      <c r="I66" s="25">
        <v>62.2</v>
      </c>
      <c r="J66" s="25">
        <f t="shared" si="12"/>
        <v>87.199999999999989</v>
      </c>
      <c r="K66" s="185">
        <f t="shared" si="9"/>
        <v>39186000.000000007</v>
      </c>
      <c r="L66" s="184">
        <f t="shared" si="10"/>
        <v>39186000.000000007</v>
      </c>
      <c r="M66" s="25"/>
    </row>
    <row r="67" spans="1:13" ht="33" customHeight="1">
      <c r="A67" s="29">
        <v>46</v>
      </c>
      <c r="B67" s="68" t="s">
        <v>48</v>
      </c>
      <c r="C67" s="31">
        <v>27</v>
      </c>
      <c r="D67" s="31">
        <v>101</v>
      </c>
      <c r="E67" s="32">
        <v>842.3</v>
      </c>
      <c r="F67" s="31">
        <v>23.3</v>
      </c>
      <c r="G67" s="31">
        <v>9.1</v>
      </c>
      <c r="H67" s="25"/>
      <c r="I67" s="31">
        <v>14.2</v>
      </c>
      <c r="J67" s="32">
        <f t="shared" si="12"/>
        <v>819</v>
      </c>
      <c r="K67" s="185">
        <f t="shared" si="9"/>
        <v>8945999.9999999981</v>
      </c>
      <c r="L67" s="184">
        <f t="shared" si="10"/>
        <v>8945999.9999999981</v>
      </c>
      <c r="M67" s="25"/>
    </row>
    <row r="68" spans="1:13" ht="33" customHeight="1">
      <c r="A68" s="29">
        <v>47</v>
      </c>
      <c r="B68" s="68" t="s">
        <v>93</v>
      </c>
      <c r="C68" s="31">
        <v>27</v>
      </c>
      <c r="D68" s="31">
        <v>24</v>
      </c>
      <c r="E68" s="32">
        <v>248.3</v>
      </c>
      <c r="F68" s="31">
        <v>135.5</v>
      </c>
      <c r="G68" s="31">
        <v>36.5</v>
      </c>
      <c r="H68" s="25">
        <v>21</v>
      </c>
      <c r="I68" s="25">
        <v>78</v>
      </c>
      <c r="J68" s="32">
        <f>E68-F68</f>
        <v>112.80000000000001</v>
      </c>
      <c r="K68" s="185">
        <f>I68*3*210000</f>
        <v>49140000</v>
      </c>
      <c r="L68" s="184">
        <f t="shared" si="10"/>
        <v>49140000</v>
      </c>
      <c r="M68" s="25"/>
    </row>
    <row r="69" spans="1:13" ht="31.2">
      <c r="A69" s="29">
        <v>48</v>
      </c>
      <c r="B69" s="68" t="s">
        <v>289</v>
      </c>
      <c r="C69" s="31">
        <v>26</v>
      </c>
      <c r="D69" s="31">
        <v>21</v>
      </c>
      <c r="E69" s="32">
        <v>363.4</v>
      </c>
      <c r="F69" s="31">
        <v>214.6</v>
      </c>
      <c r="G69" s="31">
        <v>64.7</v>
      </c>
      <c r="H69" s="25">
        <v>13.3</v>
      </c>
      <c r="I69" s="25">
        <v>136.6</v>
      </c>
      <c r="J69" s="32">
        <f>E69-F69</f>
        <v>148.79999999999998</v>
      </c>
      <c r="K69" s="185">
        <f>I69*3*210000</f>
        <v>86057999.999999985</v>
      </c>
      <c r="L69" s="184">
        <f t="shared" si="10"/>
        <v>86057999.999999985</v>
      </c>
      <c r="M69" s="25"/>
    </row>
    <row r="70" spans="1:13" ht="29.25" customHeight="1">
      <c r="A70" s="29">
        <v>49</v>
      </c>
      <c r="B70" s="35" t="s">
        <v>334</v>
      </c>
      <c r="C70" s="29">
        <v>27</v>
      </c>
      <c r="D70" s="29">
        <v>68</v>
      </c>
      <c r="E70" s="25">
        <v>617.6</v>
      </c>
      <c r="F70" s="25">
        <v>617.6</v>
      </c>
      <c r="G70" s="25"/>
      <c r="H70" s="25"/>
      <c r="I70" s="25">
        <v>617.6</v>
      </c>
      <c r="J70" s="32">
        <f>E70-F70</f>
        <v>0</v>
      </c>
      <c r="K70" s="185">
        <f>I70*3*210000</f>
        <v>389088000.00000006</v>
      </c>
      <c r="L70" s="184">
        <f t="shared" si="10"/>
        <v>389088000.00000006</v>
      </c>
      <c r="M70" s="25"/>
    </row>
    <row r="71" spans="1:13" ht="29.25" customHeight="1">
      <c r="A71" s="92" t="s">
        <v>101</v>
      </c>
      <c r="B71" s="115" t="s">
        <v>102</v>
      </c>
      <c r="C71" s="26"/>
      <c r="D71" s="92"/>
      <c r="E71" s="117"/>
      <c r="F71" s="117"/>
      <c r="G71" s="117"/>
      <c r="H71" s="117"/>
      <c r="I71" s="117"/>
      <c r="J71" s="25"/>
      <c r="K71" s="185"/>
      <c r="L71" s="184"/>
      <c r="M71" s="25"/>
    </row>
    <row r="72" spans="1:13" ht="29.25" customHeight="1">
      <c r="A72" s="29">
        <v>50</v>
      </c>
      <c r="B72" s="68" t="s">
        <v>43</v>
      </c>
      <c r="C72" s="31">
        <v>26</v>
      </c>
      <c r="D72" s="31">
        <v>193</v>
      </c>
      <c r="E72" s="31">
        <v>325.8</v>
      </c>
      <c r="F72" s="31">
        <v>26.2</v>
      </c>
      <c r="G72" s="25"/>
      <c r="H72" s="25"/>
      <c r="I72" s="31">
        <v>26.2</v>
      </c>
      <c r="J72" s="32">
        <f t="shared" ref="J72:J77" si="13">E72-F72</f>
        <v>299.60000000000002</v>
      </c>
      <c r="K72" s="185">
        <f t="shared" ref="K72:K108" si="14">I72*3*210000</f>
        <v>16505999.999999998</v>
      </c>
      <c r="L72" s="184">
        <f t="shared" ref="L72:L82" si="15">+K72</f>
        <v>16505999.999999998</v>
      </c>
      <c r="M72" s="25"/>
    </row>
    <row r="73" spans="1:13" ht="29.25" customHeight="1">
      <c r="A73" s="29">
        <f>+A72+1</f>
        <v>51</v>
      </c>
      <c r="B73" s="35" t="s">
        <v>18</v>
      </c>
      <c r="C73" s="27">
        <v>25</v>
      </c>
      <c r="D73" s="29">
        <v>194</v>
      </c>
      <c r="E73" s="25">
        <v>165.2</v>
      </c>
      <c r="F73" s="25">
        <v>29.1</v>
      </c>
      <c r="G73" s="25"/>
      <c r="H73" s="25"/>
      <c r="I73" s="25">
        <v>29.1</v>
      </c>
      <c r="J73" s="25">
        <f t="shared" si="13"/>
        <v>136.1</v>
      </c>
      <c r="K73" s="185">
        <f t="shared" si="14"/>
        <v>18333000.000000004</v>
      </c>
      <c r="L73" s="184">
        <f t="shared" si="15"/>
        <v>18333000.000000004</v>
      </c>
      <c r="M73" s="25"/>
    </row>
    <row r="74" spans="1:13" ht="46.8">
      <c r="A74" s="29">
        <f t="shared" ref="A74:A82" si="16">+A73+1</f>
        <v>52</v>
      </c>
      <c r="B74" s="68" t="s">
        <v>40</v>
      </c>
      <c r="C74" s="31">
        <v>25</v>
      </c>
      <c r="D74" s="31">
        <v>195</v>
      </c>
      <c r="E74" s="32">
        <v>263</v>
      </c>
      <c r="F74" s="32">
        <v>16.5</v>
      </c>
      <c r="G74" s="32"/>
      <c r="H74" s="32"/>
      <c r="I74" s="32">
        <v>16.5</v>
      </c>
      <c r="J74" s="32">
        <f t="shared" si="13"/>
        <v>246.5</v>
      </c>
      <c r="K74" s="185">
        <f t="shared" si="14"/>
        <v>10395000</v>
      </c>
      <c r="L74" s="184">
        <f t="shared" si="15"/>
        <v>10395000</v>
      </c>
      <c r="M74" s="25"/>
    </row>
    <row r="75" spans="1:13" ht="31.2">
      <c r="A75" s="29">
        <f t="shared" si="16"/>
        <v>53</v>
      </c>
      <c r="B75" s="68" t="s">
        <v>136</v>
      </c>
      <c r="C75" s="27">
        <v>25</v>
      </c>
      <c r="D75" s="29">
        <v>197</v>
      </c>
      <c r="E75" s="25">
        <v>267.10000000000002</v>
      </c>
      <c r="F75" s="25">
        <v>11.1</v>
      </c>
      <c r="G75" s="25"/>
      <c r="H75" s="25"/>
      <c r="I75" s="25">
        <v>11.1</v>
      </c>
      <c r="J75" s="25">
        <f t="shared" si="13"/>
        <v>256</v>
      </c>
      <c r="K75" s="185">
        <f t="shared" si="14"/>
        <v>6992999.9999999991</v>
      </c>
      <c r="L75" s="184">
        <f t="shared" si="15"/>
        <v>6992999.9999999991</v>
      </c>
      <c r="M75" s="25"/>
    </row>
    <row r="76" spans="1:13" ht="46.8">
      <c r="A76" s="29">
        <f t="shared" si="16"/>
        <v>54</v>
      </c>
      <c r="B76" s="68" t="s">
        <v>41</v>
      </c>
      <c r="C76" s="31">
        <v>25</v>
      </c>
      <c r="D76" s="31">
        <v>198</v>
      </c>
      <c r="E76" s="32">
        <v>297.39999999999998</v>
      </c>
      <c r="F76" s="32">
        <v>16</v>
      </c>
      <c r="G76" s="32"/>
      <c r="H76" s="32"/>
      <c r="I76" s="32">
        <v>16</v>
      </c>
      <c r="J76" s="32">
        <f t="shared" si="13"/>
        <v>281.39999999999998</v>
      </c>
      <c r="K76" s="185">
        <f t="shared" si="14"/>
        <v>10080000</v>
      </c>
      <c r="L76" s="184">
        <f t="shared" si="15"/>
        <v>10080000</v>
      </c>
      <c r="M76" s="25"/>
    </row>
    <row r="77" spans="1:13" ht="31.2">
      <c r="A77" s="29">
        <f t="shared" si="16"/>
        <v>55</v>
      </c>
      <c r="B77" s="68" t="s">
        <v>117</v>
      </c>
      <c r="C77" s="31">
        <v>25</v>
      </c>
      <c r="D77" s="31">
        <v>199</v>
      </c>
      <c r="E77" s="32">
        <v>328.7</v>
      </c>
      <c r="F77" s="32">
        <v>11.6</v>
      </c>
      <c r="G77" s="32"/>
      <c r="H77" s="32"/>
      <c r="I77" s="32">
        <v>11.6</v>
      </c>
      <c r="J77" s="32">
        <f t="shared" si="13"/>
        <v>317.09999999999997</v>
      </c>
      <c r="K77" s="185">
        <f t="shared" si="14"/>
        <v>7307999.9999999991</v>
      </c>
      <c r="L77" s="184">
        <f t="shared" si="15"/>
        <v>7307999.9999999991</v>
      </c>
      <c r="M77" s="25"/>
    </row>
    <row r="78" spans="1:13" ht="31.2">
      <c r="A78" s="29">
        <f t="shared" si="16"/>
        <v>56</v>
      </c>
      <c r="B78" s="68" t="s">
        <v>137</v>
      </c>
      <c r="C78" s="27">
        <v>26</v>
      </c>
      <c r="D78" s="29">
        <v>78</v>
      </c>
      <c r="E78" s="25">
        <v>251.4</v>
      </c>
      <c r="F78" s="25">
        <v>1.1000000000000001</v>
      </c>
      <c r="G78" s="25"/>
      <c r="H78" s="25"/>
      <c r="I78" s="25">
        <v>1.1000000000000001</v>
      </c>
      <c r="J78" s="25">
        <f t="shared" ref="J78:J88" si="17">E78-F78</f>
        <v>250.3</v>
      </c>
      <c r="K78" s="185">
        <f t="shared" si="14"/>
        <v>693000</v>
      </c>
      <c r="L78" s="184">
        <f t="shared" si="15"/>
        <v>693000</v>
      </c>
      <c r="M78" s="25"/>
    </row>
    <row r="79" spans="1:13" ht="31.2">
      <c r="A79" s="29">
        <f t="shared" si="16"/>
        <v>57</v>
      </c>
      <c r="B79" s="35" t="s">
        <v>104</v>
      </c>
      <c r="C79" s="29">
        <v>26</v>
      </c>
      <c r="D79" s="29">
        <v>79</v>
      </c>
      <c r="E79" s="25">
        <v>250.2</v>
      </c>
      <c r="F79" s="25">
        <v>6.2</v>
      </c>
      <c r="G79" s="25"/>
      <c r="H79" s="25"/>
      <c r="I79" s="25">
        <v>6.2</v>
      </c>
      <c r="J79" s="25">
        <f t="shared" si="17"/>
        <v>244</v>
      </c>
      <c r="K79" s="185">
        <f t="shared" si="14"/>
        <v>3906000.0000000005</v>
      </c>
      <c r="L79" s="184">
        <f t="shared" si="15"/>
        <v>3906000.0000000005</v>
      </c>
      <c r="M79" s="25"/>
    </row>
    <row r="80" spans="1:13" ht="31.2">
      <c r="A80" s="29">
        <f t="shared" si="16"/>
        <v>58</v>
      </c>
      <c r="B80" s="35" t="s">
        <v>105</v>
      </c>
      <c r="C80" s="27">
        <v>26</v>
      </c>
      <c r="D80" s="29">
        <v>80</v>
      </c>
      <c r="E80" s="25">
        <v>262.7</v>
      </c>
      <c r="F80" s="25">
        <v>14.8</v>
      </c>
      <c r="G80" s="25"/>
      <c r="H80" s="25"/>
      <c r="I80" s="25">
        <v>14.8</v>
      </c>
      <c r="J80" s="25">
        <f t="shared" si="17"/>
        <v>247.89999999999998</v>
      </c>
      <c r="K80" s="185">
        <f t="shared" si="14"/>
        <v>9324000.0000000019</v>
      </c>
      <c r="L80" s="184">
        <f t="shared" si="15"/>
        <v>9324000.0000000019</v>
      </c>
      <c r="M80" s="25"/>
    </row>
    <row r="81" spans="1:15" ht="31.2">
      <c r="A81" s="29">
        <f t="shared" si="16"/>
        <v>59</v>
      </c>
      <c r="B81" s="35" t="s">
        <v>138</v>
      </c>
      <c r="C81" s="27">
        <v>26</v>
      </c>
      <c r="D81" s="29">
        <v>81</v>
      </c>
      <c r="E81" s="25">
        <v>260</v>
      </c>
      <c r="F81" s="25">
        <v>18.3</v>
      </c>
      <c r="G81" s="25"/>
      <c r="H81" s="25"/>
      <c r="I81" s="25">
        <v>18.3</v>
      </c>
      <c r="J81" s="25">
        <f t="shared" si="17"/>
        <v>241.7</v>
      </c>
      <c r="K81" s="185">
        <f t="shared" si="14"/>
        <v>11529000.000000002</v>
      </c>
      <c r="L81" s="184">
        <f t="shared" si="15"/>
        <v>11529000.000000002</v>
      </c>
      <c r="M81" s="25"/>
    </row>
    <row r="82" spans="1:15" ht="31.2">
      <c r="A82" s="29">
        <f t="shared" si="16"/>
        <v>60</v>
      </c>
      <c r="B82" s="35" t="s">
        <v>139</v>
      </c>
      <c r="C82" s="27">
        <v>26</v>
      </c>
      <c r="D82" s="29">
        <v>82</v>
      </c>
      <c r="E82" s="25">
        <v>315.5</v>
      </c>
      <c r="F82" s="25">
        <v>30.8</v>
      </c>
      <c r="G82" s="25"/>
      <c r="H82" s="25"/>
      <c r="I82" s="25">
        <v>30.8</v>
      </c>
      <c r="J82" s="25">
        <f t="shared" si="17"/>
        <v>284.7</v>
      </c>
      <c r="K82" s="185">
        <f t="shared" si="14"/>
        <v>19404000</v>
      </c>
      <c r="L82" s="184">
        <f t="shared" si="15"/>
        <v>19404000</v>
      </c>
      <c r="M82" s="25"/>
    </row>
    <row r="83" spans="1:15" ht="27.75" customHeight="1">
      <c r="A83" s="573">
        <v>61</v>
      </c>
      <c r="B83" s="609" t="s">
        <v>42</v>
      </c>
      <c r="C83" s="31">
        <v>26</v>
      </c>
      <c r="D83" s="31">
        <v>85</v>
      </c>
      <c r="E83" s="32">
        <v>243.9</v>
      </c>
      <c r="F83" s="32">
        <v>28.8</v>
      </c>
      <c r="G83" s="32"/>
      <c r="H83" s="32"/>
      <c r="I83" s="32">
        <v>28.8</v>
      </c>
      <c r="J83" s="32">
        <f t="shared" si="17"/>
        <v>215.1</v>
      </c>
      <c r="K83" s="185">
        <f t="shared" si="14"/>
        <v>18144000</v>
      </c>
      <c r="L83" s="684">
        <f>+K83+K84</f>
        <v>35847000</v>
      </c>
      <c r="M83" s="25"/>
    </row>
    <row r="84" spans="1:15" ht="27.75" customHeight="1">
      <c r="A84" s="574"/>
      <c r="B84" s="609"/>
      <c r="C84" s="31">
        <v>26</v>
      </c>
      <c r="D84" s="31">
        <v>83</v>
      </c>
      <c r="E84" s="31">
        <v>253.9</v>
      </c>
      <c r="F84" s="31">
        <v>28.1</v>
      </c>
      <c r="G84" s="32"/>
      <c r="H84" s="32"/>
      <c r="I84" s="31">
        <v>28.1</v>
      </c>
      <c r="J84" s="32">
        <f t="shared" si="17"/>
        <v>225.8</v>
      </c>
      <c r="K84" s="185">
        <f t="shared" si="14"/>
        <v>17703000.000000004</v>
      </c>
      <c r="L84" s="685"/>
      <c r="M84" s="25"/>
    </row>
    <row r="85" spans="1:15" ht="31.2">
      <c r="A85" s="29">
        <v>62</v>
      </c>
      <c r="B85" s="68" t="s">
        <v>39</v>
      </c>
      <c r="C85" s="31">
        <v>26</v>
      </c>
      <c r="D85" s="31">
        <v>84</v>
      </c>
      <c r="E85" s="32">
        <v>263</v>
      </c>
      <c r="F85" s="32">
        <v>35.200000000000003</v>
      </c>
      <c r="G85" s="32"/>
      <c r="H85" s="32"/>
      <c r="I85" s="32">
        <v>35.200000000000003</v>
      </c>
      <c r="J85" s="32">
        <f t="shared" si="17"/>
        <v>227.8</v>
      </c>
      <c r="K85" s="185">
        <f t="shared" si="14"/>
        <v>22176000</v>
      </c>
      <c r="L85" s="184">
        <f t="shared" ref="L85:L88" si="18">+K85</f>
        <v>22176000</v>
      </c>
      <c r="M85" s="25"/>
    </row>
    <row r="86" spans="1:15" ht="31.2">
      <c r="A86" s="29">
        <f>+A85+1</f>
        <v>63</v>
      </c>
      <c r="B86" s="35" t="s">
        <v>141</v>
      </c>
      <c r="C86" s="29">
        <v>26</v>
      </c>
      <c r="D86" s="29">
        <v>99</v>
      </c>
      <c r="E86" s="25">
        <v>222.8</v>
      </c>
      <c r="F86" s="25">
        <v>35.299999999999997</v>
      </c>
      <c r="G86" s="25"/>
      <c r="H86" s="25"/>
      <c r="I86" s="25">
        <v>35.299999999999997</v>
      </c>
      <c r="J86" s="25">
        <f t="shared" si="17"/>
        <v>187.5</v>
      </c>
      <c r="K86" s="185">
        <f t="shared" si="14"/>
        <v>22239000</v>
      </c>
      <c r="L86" s="184">
        <f t="shared" si="18"/>
        <v>22239000</v>
      </c>
      <c r="M86" s="25"/>
    </row>
    <row r="87" spans="1:15" ht="31.2">
      <c r="A87" s="29">
        <f t="shared" ref="A87:A94" si="19">+A86+1</f>
        <v>64</v>
      </c>
      <c r="B87" s="35" t="s">
        <v>143</v>
      </c>
      <c r="C87" s="27">
        <v>26</v>
      </c>
      <c r="D87" s="29">
        <v>102</v>
      </c>
      <c r="E87" s="25">
        <v>218.3</v>
      </c>
      <c r="F87" s="25">
        <v>40.299999999999997</v>
      </c>
      <c r="G87" s="25"/>
      <c r="H87" s="25"/>
      <c r="I87" s="25">
        <v>40.299999999999997</v>
      </c>
      <c r="J87" s="25">
        <f t="shared" si="17"/>
        <v>178</v>
      </c>
      <c r="K87" s="185">
        <f t="shared" si="14"/>
        <v>25389000</v>
      </c>
      <c r="L87" s="184">
        <f t="shared" si="18"/>
        <v>25389000</v>
      </c>
      <c r="M87" s="25"/>
    </row>
    <row r="88" spans="1:15" ht="31.2">
      <c r="A88" s="29">
        <f t="shared" si="19"/>
        <v>65</v>
      </c>
      <c r="B88" s="35" t="s">
        <v>144</v>
      </c>
      <c r="C88" s="27">
        <v>26</v>
      </c>
      <c r="D88" s="29">
        <v>87</v>
      </c>
      <c r="E88" s="25">
        <v>326.2</v>
      </c>
      <c r="F88" s="25">
        <v>83.5</v>
      </c>
      <c r="G88" s="25"/>
      <c r="H88" s="25"/>
      <c r="I88" s="25">
        <v>83.5</v>
      </c>
      <c r="J88" s="25">
        <f t="shared" si="17"/>
        <v>242.7</v>
      </c>
      <c r="K88" s="185">
        <f t="shared" si="14"/>
        <v>52605000</v>
      </c>
      <c r="L88" s="184">
        <f t="shared" si="18"/>
        <v>52605000</v>
      </c>
      <c r="M88" s="25"/>
    </row>
    <row r="89" spans="1:15" ht="31.2">
      <c r="A89" s="29">
        <f t="shared" si="19"/>
        <v>66</v>
      </c>
      <c r="B89" s="35" t="s">
        <v>145</v>
      </c>
      <c r="C89" s="27">
        <v>26</v>
      </c>
      <c r="D89" s="29">
        <v>89</v>
      </c>
      <c r="E89" s="25">
        <v>233</v>
      </c>
      <c r="F89" s="25">
        <v>63.6</v>
      </c>
      <c r="G89" s="25"/>
      <c r="H89" s="25">
        <v>0.3</v>
      </c>
      <c r="I89" s="25">
        <v>63.3</v>
      </c>
      <c r="J89" s="25">
        <f>E89-F89</f>
        <v>169.4</v>
      </c>
      <c r="K89" s="185">
        <f t="shared" si="14"/>
        <v>39878999.999999993</v>
      </c>
      <c r="L89" s="184">
        <f t="shared" ref="L89:L112" si="20">+K89</f>
        <v>39878999.999999993</v>
      </c>
      <c r="M89" s="25"/>
    </row>
    <row r="90" spans="1:15" ht="31.2">
      <c r="A90" s="29">
        <f t="shared" si="19"/>
        <v>67</v>
      </c>
      <c r="B90" s="35" t="s">
        <v>146</v>
      </c>
      <c r="C90" s="27">
        <v>26</v>
      </c>
      <c r="D90" s="29">
        <v>90</v>
      </c>
      <c r="E90" s="25">
        <v>217.5</v>
      </c>
      <c r="F90" s="25">
        <v>54.2</v>
      </c>
      <c r="G90" s="25"/>
      <c r="H90" s="25"/>
      <c r="I90" s="25">
        <v>54.2</v>
      </c>
      <c r="J90" s="25">
        <f t="shared" ref="J90:J94" si="21">E90-F90</f>
        <v>163.30000000000001</v>
      </c>
      <c r="K90" s="185">
        <f t="shared" si="14"/>
        <v>34146000.000000007</v>
      </c>
      <c r="L90" s="184">
        <f t="shared" si="20"/>
        <v>34146000.000000007</v>
      </c>
      <c r="M90" s="25"/>
    </row>
    <row r="91" spans="1:15" ht="31.2">
      <c r="A91" s="29">
        <f t="shared" si="19"/>
        <v>68</v>
      </c>
      <c r="B91" s="35" t="s">
        <v>148</v>
      </c>
      <c r="C91" s="27">
        <v>26</v>
      </c>
      <c r="D91" s="29">
        <v>91</v>
      </c>
      <c r="E91" s="25">
        <v>178.4</v>
      </c>
      <c r="F91" s="25">
        <v>42.5</v>
      </c>
      <c r="G91" s="25"/>
      <c r="H91" s="25"/>
      <c r="I91" s="25">
        <v>42.5</v>
      </c>
      <c r="J91" s="25">
        <f t="shared" si="21"/>
        <v>135.9</v>
      </c>
      <c r="K91" s="185">
        <f t="shared" si="14"/>
        <v>26775000</v>
      </c>
      <c r="L91" s="184">
        <f t="shared" si="20"/>
        <v>26775000</v>
      </c>
      <c r="M91" s="25"/>
    </row>
    <row r="92" spans="1:15" ht="31.2">
      <c r="A92" s="29">
        <f t="shared" si="19"/>
        <v>69</v>
      </c>
      <c r="B92" s="35" t="s">
        <v>106</v>
      </c>
      <c r="C92" s="29">
        <v>26</v>
      </c>
      <c r="D92" s="29">
        <v>77</v>
      </c>
      <c r="E92" s="25">
        <v>203.4</v>
      </c>
      <c r="F92" s="25">
        <v>44.8</v>
      </c>
      <c r="G92" s="25"/>
      <c r="H92" s="25"/>
      <c r="I92" s="25">
        <v>44.8</v>
      </c>
      <c r="J92" s="25">
        <f t="shared" si="21"/>
        <v>158.60000000000002</v>
      </c>
      <c r="K92" s="185">
        <f t="shared" si="14"/>
        <v>28223999.999999996</v>
      </c>
      <c r="L92" s="184">
        <f t="shared" si="20"/>
        <v>28223999.999999996</v>
      </c>
      <c r="M92" s="25"/>
    </row>
    <row r="93" spans="1:15" ht="62.4">
      <c r="A93" s="29">
        <f t="shared" si="19"/>
        <v>70</v>
      </c>
      <c r="B93" s="68" t="s">
        <v>38</v>
      </c>
      <c r="C93" s="31">
        <v>26</v>
      </c>
      <c r="D93" s="31">
        <v>76</v>
      </c>
      <c r="E93" s="32">
        <v>198.6</v>
      </c>
      <c r="F93" s="32">
        <v>45.7</v>
      </c>
      <c r="G93" s="32"/>
      <c r="H93" s="32"/>
      <c r="I93" s="32">
        <v>45.7</v>
      </c>
      <c r="J93" s="32">
        <f t="shared" si="21"/>
        <v>152.89999999999998</v>
      </c>
      <c r="K93" s="185">
        <f t="shared" si="14"/>
        <v>28791000.000000004</v>
      </c>
      <c r="L93" s="184">
        <f t="shared" si="20"/>
        <v>28791000.000000004</v>
      </c>
      <c r="M93" s="25"/>
    </row>
    <row r="94" spans="1:15" ht="31.2">
      <c r="A94" s="29">
        <f t="shared" si="19"/>
        <v>71</v>
      </c>
      <c r="B94" s="68" t="s">
        <v>285</v>
      </c>
      <c r="C94" s="31">
        <v>26</v>
      </c>
      <c r="D94" s="31">
        <v>75</v>
      </c>
      <c r="E94" s="32">
        <v>263.2</v>
      </c>
      <c r="F94" s="32">
        <v>55.9</v>
      </c>
      <c r="G94" s="32"/>
      <c r="H94" s="32"/>
      <c r="I94" s="32">
        <v>55.9</v>
      </c>
      <c r="J94" s="32">
        <f t="shared" si="21"/>
        <v>207.29999999999998</v>
      </c>
      <c r="K94" s="185">
        <f t="shared" si="14"/>
        <v>35217000</v>
      </c>
      <c r="L94" s="184">
        <f t="shared" si="20"/>
        <v>35217000</v>
      </c>
      <c r="M94" s="25"/>
    </row>
    <row r="95" spans="1:15" ht="20.25" customHeight="1">
      <c r="A95" s="517">
        <v>72</v>
      </c>
      <c r="B95" s="599" t="s">
        <v>107</v>
      </c>
      <c r="C95" s="31">
        <v>26</v>
      </c>
      <c r="D95" s="29">
        <v>74</v>
      </c>
      <c r="E95" s="25">
        <v>464.6</v>
      </c>
      <c r="F95" s="25">
        <v>129</v>
      </c>
      <c r="G95" s="25"/>
      <c r="H95" s="25"/>
      <c r="I95" s="25">
        <v>129</v>
      </c>
      <c r="J95" s="25">
        <f t="shared" ref="J95:J96" si="22">E95-F95</f>
        <v>335.6</v>
      </c>
      <c r="K95" s="185">
        <f t="shared" si="14"/>
        <v>81270000</v>
      </c>
      <c r="L95" s="687">
        <f>+K95+K96</f>
        <v>165249000</v>
      </c>
      <c r="M95" s="25"/>
      <c r="N95" s="371"/>
      <c r="O95" s="179"/>
    </row>
    <row r="96" spans="1:15" ht="20.25" customHeight="1">
      <c r="A96" s="517"/>
      <c r="B96" s="599"/>
      <c r="C96" s="31">
        <v>26</v>
      </c>
      <c r="D96" s="29">
        <v>73</v>
      </c>
      <c r="E96" s="25">
        <v>492.8</v>
      </c>
      <c r="F96" s="25">
        <v>164.2</v>
      </c>
      <c r="G96" s="25">
        <v>25</v>
      </c>
      <c r="H96" s="25">
        <v>5.9</v>
      </c>
      <c r="I96" s="25">
        <v>133.30000000000001</v>
      </c>
      <c r="J96" s="25">
        <f t="shared" si="22"/>
        <v>328.6</v>
      </c>
      <c r="K96" s="185">
        <f t="shared" si="14"/>
        <v>83979000</v>
      </c>
      <c r="L96" s="687"/>
      <c r="M96" s="25"/>
      <c r="N96" s="371"/>
      <c r="O96" s="179"/>
    </row>
    <row r="97" spans="1:14" ht="31.2">
      <c r="A97" s="29">
        <v>73</v>
      </c>
      <c r="B97" s="35" t="s">
        <v>149</v>
      </c>
      <c r="C97" s="27">
        <v>26</v>
      </c>
      <c r="D97" s="29">
        <v>72</v>
      </c>
      <c r="E97" s="25">
        <v>301.8</v>
      </c>
      <c r="F97" s="25">
        <v>164.8</v>
      </c>
      <c r="G97" s="25">
        <v>9</v>
      </c>
      <c r="H97" s="25"/>
      <c r="I97" s="25">
        <v>155.80000000000001</v>
      </c>
      <c r="J97" s="25">
        <f>E97-F97</f>
        <v>137</v>
      </c>
      <c r="K97" s="185">
        <f t="shared" si="14"/>
        <v>98154000</v>
      </c>
      <c r="L97" s="185">
        <f>+K97</f>
        <v>98154000</v>
      </c>
      <c r="M97" s="25"/>
      <c r="N97" s="144"/>
    </row>
    <row r="98" spans="1:14" ht="31.2">
      <c r="A98" s="29">
        <f>A97+1</f>
        <v>74</v>
      </c>
      <c r="B98" s="68" t="s">
        <v>46</v>
      </c>
      <c r="C98" s="31">
        <v>26</v>
      </c>
      <c r="D98" s="31">
        <v>71</v>
      </c>
      <c r="E98" s="32">
        <v>172.9</v>
      </c>
      <c r="F98" s="32">
        <v>62.4</v>
      </c>
      <c r="G98" s="32">
        <v>0.8</v>
      </c>
      <c r="H98" s="32"/>
      <c r="I98" s="32">
        <v>61.6</v>
      </c>
      <c r="J98" s="32">
        <f>E98-F98</f>
        <v>110.5</v>
      </c>
      <c r="K98" s="185">
        <f t="shared" si="14"/>
        <v>38808000</v>
      </c>
      <c r="L98" s="184">
        <f t="shared" si="20"/>
        <v>38808000</v>
      </c>
      <c r="M98" s="25"/>
    </row>
    <row r="99" spans="1:14" ht="31.2">
      <c r="A99" s="29">
        <f t="shared" ref="A99:A101" si="23">A98+1</f>
        <v>75</v>
      </c>
      <c r="B99" s="68" t="s">
        <v>119</v>
      </c>
      <c r="C99" s="31">
        <v>26</v>
      </c>
      <c r="D99" s="31">
        <v>70</v>
      </c>
      <c r="E99" s="32">
        <v>188.1</v>
      </c>
      <c r="F99" s="32">
        <v>37.4</v>
      </c>
      <c r="G99" s="32">
        <v>16.3</v>
      </c>
      <c r="H99" s="32"/>
      <c r="I99" s="32">
        <v>21.1</v>
      </c>
      <c r="J99" s="32">
        <f t="shared" ref="J99" si="24">E99-F99</f>
        <v>150.69999999999999</v>
      </c>
      <c r="K99" s="185">
        <f t="shared" si="14"/>
        <v>13293000</v>
      </c>
      <c r="L99" s="184">
        <f t="shared" si="20"/>
        <v>13293000</v>
      </c>
      <c r="M99" s="25"/>
    </row>
    <row r="100" spans="1:14" ht="27" customHeight="1">
      <c r="A100" s="29">
        <f t="shared" si="23"/>
        <v>76</v>
      </c>
      <c r="B100" s="68" t="s">
        <v>19</v>
      </c>
      <c r="C100" s="31">
        <v>26</v>
      </c>
      <c r="D100" s="31">
        <v>61</v>
      </c>
      <c r="E100" s="32">
        <v>220</v>
      </c>
      <c r="F100" s="32">
        <v>56.4</v>
      </c>
      <c r="G100" s="32"/>
      <c r="H100" s="32">
        <v>1.8</v>
      </c>
      <c r="I100" s="32">
        <v>54.6</v>
      </c>
      <c r="J100" s="32">
        <f>E100-F100</f>
        <v>163.6</v>
      </c>
      <c r="K100" s="185">
        <f t="shared" si="14"/>
        <v>34398000</v>
      </c>
      <c r="L100" s="184">
        <f t="shared" ref="L100:L105" si="25">+K100</f>
        <v>34398000</v>
      </c>
      <c r="M100" s="25"/>
    </row>
    <row r="101" spans="1:14" ht="46.8">
      <c r="A101" s="29">
        <f t="shared" si="23"/>
        <v>77</v>
      </c>
      <c r="B101" s="68" t="s">
        <v>118</v>
      </c>
      <c r="C101" s="31">
        <v>26</v>
      </c>
      <c r="D101" s="31">
        <v>62</v>
      </c>
      <c r="E101" s="32">
        <v>210.8</v>
      </c>
      <c r="F101" s="32">
        <v>47</v>
      </c>
      <c r="G101" s="32">
        <v>3.2</v>
      </c>
      <c r="H101" s="32"/>
      <c r="I101" s="32">
        <v>43.8</v>
      </c>
      <c r="J101" s="32">
        <f>E101-F101</f>
        <v>163.80000000000001</v>
      </c>
      <c r="K101" s="185">
        <f t="shared" si="14"/>
        <v>27593999.999999996</v>
      </c>
      <c r="L101" s="185">
        <f t="shared" si="25"/>
        <v>27593999.999999996</v>
      </c>
      <c r="M101" s="25"/>
      <c r="N101" s="144"/>
    </row>
    <row r="102" spans="1:14" ht="28.5" customHeight="1">
      <c r="A102" s="573">
        <v>78</v>
      </c>
      <c r="B102" s="595" t="s">
        <v>35</v>
      </c>
      <c r="C102" s="31">
        <v>26</v>
      </c>
      <c r="D102" s="31">
        <v>63</v>
      </c>
      <c r="E102" s="32">
        <v>475.2</v>
      </c>
      <c r="F102" s="32">
        <v>114.9</v>
      </c>
      <c r="G102" s="32">
        <v>17.7</v>
      </c>
      <c r="H102" s="32"/>
      <c r="I102" s="32">
        <v>97.2</v>
      </c>
      <c r="J102" s="32">
        <f>E102-F102</f>
        <v>360.29999999999995</v>
      </c>
      <c r="K102" s="185">
        <f>I102*3*210000</f>
        <v>61236000.000000007</v>
      </c>
      <c r="L102" s="184">
        <f t="shared" si="25"/>
        <v>61236000.000000007</v>
      </c>
      <c r="M102" s="25"/>
      <c r="N102" s="144"/>
    </row>
    <row r="103" spans="1:14" ht="28.5" customHeight="1">
      <c r="A103" s="574"/>
      <c r="B103" s="597"/>
      <c r="C103" s="31">
        <v>26</v>
      </c>
      <c r="D103" s="31">
        <v>42</v>
      </c>
      <c r="E103" s="32">
        <v>568.79999999999995</v>
      </c>
      <c r="F103" s="32">
        <v>182</v>
      </c>
      <c r="G103" s="32">
        <v>127.6</v>
      </c>
      <c r="H103" s="32"/>
      <c r="I103" s="32">
        <v>54.4</v>
      </c>
      <c r="J103" s="32">
        <f>E103-F103</f>
        <v>386.79999999999995</v>
      </c>
      <c r="K103" s="185">
        <f>I103*3*210000</f>
        <v>34272000</v>
      </c>
      <c r="L103" s="184">
        <f t="shared" si="25"/>
        <v>34272000</v>
      </c>
      <c r="M103" s="25"/>
      <c r="N103" s="144"/>
    </row>
    <row r="104" spans="1:14" ht="31.2">
      <c r="A104" s="29">
        <v>79</v>
      </c>
      <c r="B104" s="68" t="s">
        <v>116</v>
      </c>
      <c r="C104" s="31">
        <v>26</v>
      </c>
      <c r="D104" s="31">
        <v>64</v>
      </c>
      <c r="E104" s="32">
        <v>231.2</v>
      </c>
      <c r="F104" s="32">
        <v>51.2</v>
      </c>
      <c r="G104" s="32">
        <v>10.5</v>
      </c>
      <c r="H104" s="32"/>
      <c r="I104" s="32">
        <v>40.700000000000003</v>
      </c>
      <c r="J104" s="32">
        <f t="shared" ref="J104" si="26">E104-F104</f>
        <v>180</v>
      </c>
      <c r="K104" s="185">
        <f t="shared" si="14"/>
        <v>25641000</v>
      </c>
      <c r="L104" s="184">
        <f t="shared" si="25"/>
        <v>25641000</v>
      </c>
      <c r="M104" s="25"/>
    </row>
    <row r="105" spans="1:14" ht="31.2">
      <c r="A105" s="29">
        <f>A104+1</f>
        <v>80</v>
      </c>
      <c r="B105" s="68" t="s">
        <v>115</v>
      </c>
      <c r="C105" s="31">
        <v>26</v>
      </c>
      <c r="D105" s="31">
        <v>65</v>
      </c>
      <c r="E105" s="32">
        <v>242.7</v>
      </c>
      <c r="F105" s="32">
        <v>55.1</v>
      </c>
      <c r="G105" s="32">
        <v>5</v>
      </c>
      <c r="H105" s="32"/>
      <c r="I105" s="32">
        <v>50.1</v>
      </c>
      <c r="J105" s="32">
        <f>E105-F105</f>
        <v>187.6</v>
      </c>
      <c r="K105" s="185">
        <f t="shared" si="14"/>
        <v>31563000.000000004</v>
      </c>
      <c r="L105" s="184">
        <f t="shared" si="25"/>
        <v>31563000.000000004</v>
      </c>
      <c r="M105" s="25"/>
      <c r="N105" s="144"/>
    </row>
    <row r="106" spans="1:14" ht="31.2">
      <c r="A106" s="29">
        <f t="shared" ref="A106:A112" si="27">A105+1</f>
        <v>81</v>
      </c>
      <c r="B106" s="68" t="s">
        <v>34</v>
      </c>
      <c r="C106" s="31">
        <v>26</v>
      </c>
      <c r="D106" s="31">
        <v>67</v>
      </c>
      <c r="E106" s="32">
        <v>225.5</v>
      </c>
      <c r="F106" s="32">
        <v>47</v>
      </c>
      <c r="G106" s="32">
        <v>6</v>
      </c>
      <c r="H106" s="32"/>
      <c r="I106" s="32">
        <v>41</v>
      </c>
      <c r="J106" s="32">
        <f>E106-F106</f>
        <v>178.5</v>
      </c>
      <c r="K106" s="185">
        <f t="shared" si="14"/>
        <v>25830000</v>
      </c>
      <c r="L106" s="184">
        <f t="shared" si="20"/>
        <v>25830000</v>
      </c>
      <c r="M106" s="25"/>
    </row>
    <row r="107" spans="1:14" ht="31.2">
      <c r="A107" s="29">
        <f t="shared" si="27"/>
        <v>82</v>
      </c>
      <c r="B107" s="68" t="s">
        <v>37</v>
      </c>
      <c r="C107" s="31">
        <v>26</v>
      </c>
      <c r="D107" s="31">
        <v>68</v>
      </c>
      <c r="E107" s="32">
        <v>202.8</v>
      </c>
      <c r="F107" s="32">
        <v>41.5</v>
      </c>
      <c r="G107" s="32">
        <v>5.7</v>
      </c>
      <c r="H107" s="32"/>
      <c r="I107" s="32">
        <v>35.799999999999997</v>
      </c>
      <c r="J107" s="32">
        <f>E107-F107</f>
        <v>161.30000000000001</v>
      </c>
      <c r="K107" s="185">
        <f t="shared" si="14"/>
        <v>22554000</v>
      </c>
      <c r="L107" s="184">
        <f t="shared" si="20"/>
        <v>22554000</v>
      </c>
      <c r="M107" s="25"/>
    </row>
    <row r="108" spans="1:14">
      <c r="A108" s="29">
        <f t="shared" si="27"/>
        <v>83</v>
      </c>
      <c r="B108" s="68" t="s">
        <v>21</v>
      </c>
      <c r="C108" s="31">
        <v>26</v>
      </c>
      <c r="D108" s="31">
        <v>69</v>
      </c>
      <c r="E108" s="32">
        <v>199.7</v>
      </c>
      <c r="F108" s="32">
        <v>39.9</v>
      </c>
      <c r="G108" s="32">
        <v>7.2</v>
      </c>
      <c r="H108" s="32"/>
      <c r="I108" s="32">
        <v>32.700000000000003</v>
      </c>
      <c r="J108" s="32">
        <f>E108-F108</f>
        <v>159.79999999999998</v>
      </c>
      <c r="K108" s="185">
        <f t="shared" si="14"/>
        <v>20601000</v>
      </c>
      <c r="L108" s="184">
        <f t="shared" si="20"/>
        <v>20601000</v>
      </c>
      <c r="M108" s="25"/>
    </row>
    <row r="109" spans="1:14" ht="46.8">
      <c r="A109" s="29">
        <f t="shared" si="27"/>
        <v>84</v>
      </c>
      <c r="B109" s="35" t="s">
        <v>255</v>
      </c>
      <c r="C109" s="29">
        <v>26</v>
      </c>
      <c r="D109" s="29">
        <v>51</v>
      </c>
      <c r="E109" s="25">
        <v>466.1</v>
      </c>
      <c r="F109" s="25">
        <v>95.1</v>
      </c>
      <c r="G109" s="25">
        <v>25.9</v>
      </c>
      <c r="H109" s="25"/>
      <c r="I109" s="25">
        <v>69.2</v>
      </c>
      <c r="J109" s="25">
        <f t="shared" ref="J109:J127" si="28">E109-F109</f>
        <v>371</v>
      </c>
      <c r="K109" s="185">
        <v>43596000</v>
      </c>
      <c r="L109" s="184">
        <f t="shared" si="20"/>
        <v>43596000</v>
      </c>
      <c r="M109" s="25"/>
      <c r="N109" s="144"/>
    </row>
    <row r="110" spans="1:14" ht="23.25" customHeight="1">
      <c r="A110" s="29">
        <f t="shared" si="27"/>
        <v>85</v>
      </c>
      <c r="B110" s="68" t="s">
        <v>22</v>
      </c>
      <c r="C110" s="31">
        <v>26</v>
      </c>
      <c r="D110" s="31">
        <v>50</v>
      </c>
      <c r="E110" s="32">
        <v>440.2</v>
      </c>
      <c r="F110" s="32">
        <v>79.2</v>
      </c>
      <c r="G110" s="32">
        <v>8.1999999999999993</v>
      </c>
      <c r="H110" s="32"/>
      <c r="I110" s="32">
        <v>71</v>
      </c>
      <c r="J110" s="32">
        <f t="shared" si="28"/>
        <v>361</v>
      </c>
      <c r="K110" s="185">
        <f>I110*3*210000</f>
        <v>44730000</v>
      </c>
      <c r="L110" s="184">
        <f t="shared" si="20"/>
        <v>44730000</v>
      </c>
      <c r="M110" s="25"/>
    </row>
    <row r="111" spans="1:14" ht="31.2">
      <c r="A111" s="29">
        <f t="shared" si="27"/>
        <v>86</v>
      </c>
      <c r="B111" s="35" t="s">
        <v>272</v>
      </c>
      <c r="C111" s="27">
        <v>26</v>
      </c>
      <c r="D111" s="29">
        <v>49</v>
      </c>
      <c r="E111" s="25">
        <v>385.7</v>
      </c>
      <c r="F111" s="25">
        <v>58.7</v>
      </c>
      <c r="G111" s="25"/>
      <c r="H111" s="25">
        <v>7.4</v>
      </c>
      <c r="I111" s="25">
        <v>51.3</v>
      </c>
      <c r="J111" s="25">
        <f t="shared" si="28"/>
        <v>327</v>
      </c>
      <c r="K111" s="185">
        <f t="shared" ref="K111:K126" si="29">I111*3*210000</f>
        <v>32318999.999999996</v>
      </c>
      <c r="L111" s="184">
        <f t="shared" si="20"/>
        <v>32318999.999999996</v>
      </c>
      <c r="M111" s="25"/>
    </row>
    <row r="112" spans="1:14" ht="31.2">
      <c r="A112" s="29">
        <f t="shared" si="27"/>
        <v>87</v>
      </c>
      <c r="B112" s="68" t="s">
        <v>114</v>
      </c>
      <c r="C112" s="31">
        <v>26</v>
      </c>
      <c r="D112" s="31">
        <v>48</v>
      </c>
      <c r="E112" s="32">
        <v>483.6</v>
      </c>
      <c r="F112" s="32">
        <v>65.7</v>
      </c>
      <c r="G112" s="32">
        <v>8.5</v>
      </c>
      <c r="H112" s="32"/>
      <c r="I112" s="32">
        <v>57.2</v>
      </c>
      <c r="J112" s="32">
        <f t="shared" si="28"/>
        <v>417.90000000000003</v>
      </c>
      <c r="K112" s="185">
        <f>I112*3*210000</f>
        <v>36036000.000000007</v>
      </c>
      <c r="L112" s="184">
        <f t="shared" si="20"/>
        <v>36036000.000000007</v>
      </c>
      <c r="M112" s="25"/>
    </row>
    <row r="113" spans="1:13" ht="23.25" customHeight="1">
      <c r="A113" s="517">
        <v>88</v>
      </c>
      <c r="B113" s="609" t="s">
        <v>150</v>
      </c>
      <c r="C113" s="27">
        <v>26</v>
      </c>
      <c r="D113" s="29">
        <v>17</v>
      </c>
      <c r="E113" s="25">
        <v>645.9</v>
      </c>
      <c r="F113" s="25">
        <v>54</v>
      </c>
      <c r="G113" s="25">
        <v>8</v>
      </c>
      <c r="H113" s="25"/>
      <c r="I113" s="25">
        <v>46</v>
      </c>
      <c r="J113" s="25">
        <f t="shared" si="28"/>
        <v>591.9</v>
      </c>
      <c r="K113" s="185">
        <f t="shared" si="29"/>
        <v>28980000</v>
      </c>
      <c r="L113" s="684">
        <f>+K113+K114</f>
        <v>50274000</v>
      </c>
      <c r="M113" s="25"/>
    </row>
    <row r="114" spans="1:13" ht="23.25" customHeight="1">
      <c r="A114" s="517"/>
      <c r="B114" s="609"/>
      <c r="C114" s="27">
        <v>26</v>
      </c>
      <c r="D114" s="29">
        <v>47</v>
      </c>
      <c r="E114" s="25">
        <v>1656.2</v>
      </c>
      <c r="F114" s="25">
        <v>42.3</v>
      </c>
      <c r="G114" s="25">
        <v>8.5</v>
      </c>
      <c r="H114" s="25"/>
      <c r="I114" s="25">
        <v>33.799999999999997</v>
      </c>
      <c r="J114" s="25">
        <f t="shared" si="28"/>
        <v>1613.9</v>
      </c>
      <c r="K114" s="185">
        <f t="shared" si="29"/>
        <v>21294000</v>
      </c>
      <c r="L114" s="685"/>
      <c r="M114" s="25"/>
    </row>
    <row r="115" spans="1:13" ht="23.25" customHeight="1">
      <c r="A115" s="29">
        <v>89</v>
      </c>
      <c r="B115" s="68" t="s">
        <v>111</v>
      </c>
      <c r="C115" s="27">
        <v>26</v>
      </c>
      <c r="D115" s="29">
        <v>41</v>
      </c>
      <c r="E115" s="25">
        <v>490.8</v>
      </c>
      <c r="F115" s="25">
        <v>186.1</v>
      </c>
      <c r="G115" s="25">
        <v>116.9</v>
      </c>
      <c r="H115" s="25"/>
      <c r="I115" s="25">
        <v>69.2</v>
      </c>
      <c r="J115" s="25">
        <f>E115-F115</f>
        <v>304.70000000000005</v>
      </c>
      <c r="K115" s="185">
        <f t="shared" si="29"/>
        <v>43596000.000000007</v>
      </c>
      <c r="L115" s="184">
        <f t="shared" ref="L115:L124" si="30">+K115</f>
        <v>43596000.000000007</v>
      </c>
      <c r="M115" s="25"/>
    </row>
    <row r="116" spans="1:13" ht="23.25" customHeight="1">
      <c r="A116" s="29">
        <f>A115+1</f>
        <v>90</v>
      </c>
      <c r="B116" s="68" t="s">
        <v>112</v>
      </c>
      <c r="C116" s="27">
        <v>26</v>
      </c>
      <c r="D116" s="29">
        <v>40</v>
      </c>
      <c r="E116" s="25">
        <v>429</v>
      </c>
      <c r="F116" s="25">
        <v>151.9</v>
      </c>
      <c r="G116" s="25">
        <v>144.1</v>
      </c>
      <c r="H116" s="25"/>
      <c r="I116" s="25">
        <v>7.8</v>
      </c>
      <c r="J116" s="25">
        <f t="shared" si="28"/>
        <v>277.10000000000002</v>
      </c>
      <c r="K116" s="185">
        <f>I116*3*210000</f>
        <v>4914000</v>
      </c>
      <c r="L116" s="184">
        <f t="shared" si="30"/>
        <v>4914000</v>
      </c>
      <c r="M116" s="25"/>
    </row>
    <row r="117" spans="1:13" ht="31.2">
      <c r="A117" s="29">
        <f t="shared" ref="A117:A125" si="31">A116+1</f>
        <v>91</v>
      </c>
      <c r="B117" s="68" t="s">
        <v>151</v>
      </c>
      <c r="C117" s="27">
        <v>26</v>
      </c>
      <c r="D117" s="29">
        <v>39</v>
      </c>
      <c r="E117" s="25">
        <v>359.8</v>
      </c>
      <c r="F117" s="25">
        <v>111.3</v>
      </c>
      <c r="G117" s="25">
        <v>15.6</v>
      </c>
      <c r="H117" s="25"/>
      <c r="I117" s="25">
        <v>95.7</v>
      </c>
      <c r="J117" s="25">
        <f t="shared" si="28"/>
        <v>248.5</v>
      </c>
      <c r="K117" s="185">
        <f>I117*3*210000</f>
        <v>60291000.000000007</v>
      </c>
      <c r="L117" s="184">
        <f t="shared" si="30"/>
        <v>60291000.000000007</v>
      </c>
      <c r="M117" s="25"/>
    </row>
    <row r="118" spans="1:13" s="108" customFormat="1" ht="31.2">
      <c r="A118" s="29">
        <f t="shared" si="31"/>
        <v>92</v>
      </c>
      <c r="B118" s="68" t="s">
        <v>152</v>
      </c>
      <c r="C118" s="27">
        <v>26</v>
      </c>
      <c r="D118" s="29">
        <v>38</v>
      </c>
      <c r="E118" s="25">
        <v>315.8</v>
      </c>
      <c r="F118" s="25">
        <v>95.7</v>
      </c>
      <c r="G118" s="25">
        <v>13.6</v>
      </c>
      <c r="H118" s="25"/>
      <c r="I118" s="25">
        <v>82.1</v>
      </c>
      <c r="J118" s="25">
        <f t="shared" si="28"/>
        <v>220.10000000000002</v>
      </c>
      <c r="K118" s="185">
        <f t="shared" si="29"/>
        <v>51723000</v>
      </c>
      <c r="L118" s="184">
        <f t="shared" si="30"/>
        <v>51723000</v>
      </c>
      <c r="M118" s="25"/>
    </row>
    <row r="119" spans="1:13" s="108" customFormat="1" ht="31.2">
      <c r="A119" s="29">
        <f t="shared" si="31"/>
        <v>93</v>
      </c>
      <c r="B119" s="68" t="s">
        <v>153</v>
      </c>
      <c r="C119" s="27">
        <v>26</v>
      </c>
      <c r="D119" s="29">
        <v>37</v>
      </c>
      <c r="E119" s="25">
        <v>319.8</v>
      </c>
      <c r="F119" s="25">
        <v>105.9</v>
      </c>
      <c r="G119" s="25"/>
      <c r="H119" s="25"/>
      <c r="I119" s="25">
        <v>105.9</v>
      </c>
      <c r="J119" s="25">
        <f t="shared" si="28"/>
        <v>213.9</v>
      </c>
      <c r="K119" s="185">
        <f t="shared" si="29"/>
        <v>66717000.000000007</v>
      </c>
      <c r="L119" s="184">
        <f t="shared" si="30"/>
        <v>66717000.000000007</v>
      </c>
      <c r="M119" s="25"/>
    </row>
    <row r="120" spans="1:13" s="108" customFormat="1" ht="22.5" customHeight="1">
      <c r="A120" s="29">
        <f t="shared" si="31"/>
        <v>94</v>
      </c>
      <c r="B120" s="68" t="s">
        <v>24</v>
      </c>
      <c r="C120" s="31">
        <v>26</v>
      </c>
      <c r="D120" s="31">
        <v>36</v>
      </c>
      <c r="E120" s="32">
        <v>302.8</v>
      </c>
      <c r="F120" s="32">
        <v>106</v>
      </c>
      <c r="G120" s="32"/>
      <c r="H120" s="32"/>
      <c r="I120" s="32">
        <v>106</v>
      </c>
      <c r="J120" s="32">
        <f t="shared" si="28"/>
        <v>196.8</v>
      </c>
      <c r="K120" s="185">
        <f t="shared" si="29"/>
        <v>66780000</v>
      </c>
      <c r="L120" s="184">
        <f t="shared" si="30"/>
        <v>66780000</v>
      </c>
      <c r="M120" s="25"/>
    </row>
    <row r="121" spans="1:13" s="108" customFormat="1" ht="31.2">
      <c r="A121" s="29">
        <f t="shared" si="31"/>
        <v>95</v>
      </c>
      <c r="B121" s="68" t="s">
        <v>154</v>
      </c>
      <c r="C121" s="310">
        <v>26</v>
      </c>
      <c r="D121" s="310">
        <v>35</v>
      </c>
      <c r="E121" s="311">
        <v>316.89999999999998</v>
      </c>
      <c r="F121" s="311">
        <v>101.6</v>
      </c>
      <c r="G121" s="311">
        <v>13.1</v>
      </c>
      <c r="H121" s="311"/>
      <c r="I121" s="311">
        <v>88.5</v>
      </c>
      <c r="J121" s="311">
        <f t="shared" si="28"/>
        <v>215.29999999999998</v>
      </c>
      <c r="K121" s="185">
        <f t="shared" si="29"/>
        <v>55755000</v>
      </c>
      <c r="L121" s="184">
        <f t="shared" si="30"/>
        <v>55755000</v>
      </c>
      <c r="M121" s="25"/>
    </row>
    <row r="122" spans="1:13" s="108" customFormat="1" ht="24" customHeight="1">
      <c r="A122" s="29">
        <f t="shared" si="31"/>
        <v>96</v>
      </c>
      <c r="B122" s="68" t="s">
        <v>113</v>
      </c>
      <c r="C122" s="344">
        <v>26</v>
      </c>
      <c r="D122" s="309">
        <v>34</v>
      </c>
      <c r="E122" s="302">
        <v>285.89999999999998</v>
      </c>
      <c r="F122" s="302">
        <v>103.8</v>
      </c>
      <c r="G122" s="302">
        <v>17.899999999999999</v>
      </c>
      <c r="H122" s="302"/>
      <c r="I122" s="302">
        <v>85.9</v>
      </c>
      <c r="J122" s="302">
        <f t="shared" si="28"/>
        <v>182.09999999999997</v>
      </c>
      <c r="K122" s="185">
        <f t="shared" si="29"/>
        <v>54117000.000000007</v>
      </c>
      <c r="L122" s="184">
        <f t="shared" si="30"/>
        <v>54117000.000000007</v>
      </c>
      <c r="M122" s="25"/>
    </row>
    <row r="123" spans="1:13" s="108" customFormat="1" ht="31.2">
      <c r="A123" s="29">
        <f t="shared" si="31"/>
        <v>97</v>
      </c>
      <c r="B123" s="68" t="s">
        <v>45</v>
      </c>
      <c r="C123" s="310">
        <v>26</v>
      </c>
      <c r="D123" s="310">
        <v>33</v>
      </c>
      <c r="E123" s="311">
        <v>289.10000000000002</v>
      </c>
      <c r="F123" s="311">
        <v>106.2</v>
      </c>
      <c r="G123" s="311"/>
      <c r="H123" s="311"/>
      <c r="I123" s="311">
        <v>106.2</v>
      </c>
      <c r="J123" s="311">
        <f t="shared" si="28"/>
        <v>182.90000000000003</v>
      </c>
      <c r="K123" s="185">
        <f t="shared" si="29"/>
        <v>66906000.000000007</v>
      </c>
      <c r="L123" s="184">
        <f t="shared" si="30"/>
        <v>66906000.000000007</v>
      </c>
      <c r="M123" s="25"/>
    </row>
    <row r="124" spans="1:13" s="108" customFormat="1" ht="31.2">
      <c r="A124" s="29">
        <f t="shared" si="31"/>
        <v>98</v>
      </c>
      <c r="B124" s="68" t="s">
        <v>155</v>
      </c>
      <c r="C124" s="310">
        <v>26</v>
      </c>
      <c r="D124" s="310">
        <v>32</v>
      </c>
      <c r="E124" s="311">
        <v>199</v>
      </c>
      <c r="F124" s="311">
        <v>80.5</v>
      </c>
      <c r="G124" s="311">
        <v>27.1</v>
      </c>
      <c r="H124" s="311"/>
      <c r="I124" s="311">
        <v>53.4</v>
      </c>
      <c r="J124" s="311">
        <f t="shared" si="28"/>
        <v>118.5</v>
      </c>
      <c r="K124" s="185">
        <f t="shared" si="29"/>
        <v>33642000</v>
      </c>
      <c r="L124" s="184">
        <f t="shared" si="30"/>
        <v>33642000</v>
      </c>
      <c r="M124" s="25"/>
    </row>
    <row r="125" spans="1:13" ht="31.2">
      <c r="A125" s="29">
        <f t="shared" si="31"/>
        <v>99</v>
      </c>
      <c r="B125" s="68" t="s">
        <v>156</v>
      </c>
      <c r="C125" s="310">
        <v>26</v>
      </c>
      <c r="D125" s="310">
        <v>31</v>
      </c>
      <c r="E125" s="311">
        <v>249.2</v>
      </c>
      <c r="F125" s="311">
        <v>104.8</v>
      </c>
      <c r="G125" s="311">
        <v>33.700000000000003</v>
      </c>
      <c r="H125" s="311"/>
      <c r="I125" s="311">
        <v>71.099999999999994</v>
      </c>
      <c r="J125" s="311">
        <f t="shared" si="28"/>
        <v>144.39999999999998</v>
      </c>
      <c r="K125" s="185">
        <f t="shared" si="29"/>
        <v>44793000</v>
      </c>
      <c r="L125" s="184">
        <f>+K125</f>
        <v>44793000</v>
      </c>
      <c r="M125" s="25"/>
    </row>
    <row r="126" spans="1:13" ht="22.5" customHeight="1">
      <c r="A126" s="517">
        <v>100</v>
      </c>
      <c r="B126" s="609" t="s">
        <v>135</v>
      </c>
      <c r="C126" s="27">
        <v>26</v>
      </c>
      <c r="D126" s="29">
        <v>18</v>
      </c>
      <c r="E126" s="25">
        <v>207.6</v>
      </c>
      <c r="F126" s="25">
        <v>76.8</v>
      </c>
      <c r="G126" s="25">
        <v>28.8</v>
      </c>
      <c r="H126" s="25"/>
      <c r="I126" s="25">
        <v>48</v>
      </c>
      <c r="J126" s="25">
        <f t="shared" si="28"/>
        <v>130.80000000000001</v>
      </c>
      <c r="K126" s="185">
        <f t="shared" si="29"/>
        <v>30240000</v>
      </c>
      <c r="L126" s="684">
        <f>+K126+K127</f>
        <v>63000000</v>
      </c>
      <c r="M126" s="25"/>
    </row>
    <row r="127" spans="1:13" s="8" customFormat="1" ht="22.5" customHeight="1">
      <c r="A127" s="517"/>
      <c r="B127" s="609"/>
      <c r="C127" s="27">
        <v>26</v>
      </c>
      <c r="D127" s="29">
        <v>98</v>
      </c>
      <c r="E127" s="25">
        <v>198.8</v>
      </c>
      <c r="F127" s="25">
        <v>81.7</v>
      </c>
      <c r="G127" s="25"/>
      <c r="H127" s="25">
        <v>29.7</v>
      </c>
      <c r="I127" s="25">
        <v>52</v>
      </c>
      <c r="J127" s="25">
        <f t="shared" si="28"/>
        <v>117.10000000000001</v>
      </c>
      <c r="K127" s="185">
        <f>I127*3*210000</f>
        <v>32760000</v>
      </c>
      <c r="L127" s="685"/>
      <c r="M127" s="117"/>
    </row>
    <row r="128" spans="1:13" s="8" customFormat="1" ht="22.5" customHeight="1">
      <c r="A128" s="29">
        <v>101</v>
      </c>
      <c r="B128" s="35" t="s">
        <v>25</v>
      </c>
      <c r="C128" s="27">
        <v>26</v>
      </c>
      <c r="D128" s="29">
        <v>19</v>
      </c>
      <c r="E128" s="25">
        <v>325.10000000000002</v>
      </c>
      <c r="F128" s="25">
        <v>145.19999999999999</v>
      </c>
      <c r="G128" s="25"/>
      <c r="H128" s="25">
        <v>53.2</v>
      </c>
      <c r="I128" s="25">
        <v>92</v>
      </c>
      <c r="J128" s="25">
        <f>E128-F128</f>
        <v>179.90000000000003</v>
      </c>
      <c r="K128" s="185">
        <f>I128*3*210000</f>
        <v>57960000</v>
      </c>
      <c r="L128" s="372">
        <f>K128</f>
        <v>57960000</v>
      </c>
      <c r="M128" s="117"/>
    </row>
    <row r="129" spans="1:16" s="8" customFormat="1">
      <c r="A129" s="610" t="s">
        <v>239</v>
      </c>
      <c r="B129" s="610"/>
      <c r="C129" s="26"/>
      <c r="D129" s="92"/>
      <c r="E129" s="173">
        <f>SUM(E11:E128)</f>
        <v>37703.900000000016</v>
      </c>
      <c r="F129" s="173">
        <f>SUM(F11:F128)</f>
        <v>12289.900000000001</v>
      </c>
      <c r="G129" s="173">
        <f t="shared" ref="G129:J129" si="32">SUM(G11:G128)</f>
        <v>3647.7499999999986</v>
      </c>
      <c r="H129" s="173">
        <f t="shared" si="32"/>
        <v>561.1</v>
      </c>
      <c r="I129" s="173">
        <f>SUM(I11:I128)</f>
        <v>8081.0500000000029</v>
      </c>
      <c r="J129" s="173">
        <f t="shared" si="32"/>
        <v>25413.999999999996</v>
      </c>
      <c r="K129" s="188">
        <f>SUM(K11:K128)</f>
        <v>5091061500</v>
      </c>
      <c r="L129" s="188">
        <f>SUM(L11:L128)</f>
        <v>5091061500</v>
      </c>
      <c r="M129" s="117"/>
    </row>
    <row r="133" spans="1:16">
      <c r="H133" s="22" t="s">
        <v>200</v>
      </c>
    </row>
    <row r="134" spans="1:16" s="144" customFormat="1">
      <c r="A134" s="22"/>
      <c r="B134" s="112"/>
      <c r="C134" s="21"/>
      <c r="D134" s="22"/>
      <c r="E134" s="22"/>
      <c r="F134" s="22"/>
      <c r="G134" s="22"/>
      <c r="H134" s="22"/>
      <c r="I134" s="22"/>
      <c r="J134" s="22"/>
      <c r="N134" s="14"/>
      <c r="O134" s="14"/>
      <c r="P134" s="14"/>
    </row>
    <row r="135" spans="1:16" s="144" customFormat="1">
      <c r="A135" s="22"/>
      <c r="B135" s="112"/>
      <c r="C135" s="21"/>
      <c r="D135" s="22"/>
      <c r="E135" s="22"/>
      <c r="F135" s="22"/>
      <c r="G135" s="22"/>
      <c r="H135" s="22"/>
      <c r="I135" s="22"/>
      <c r="J135" s="22"/>
      <c r="N135" s="14"/>
      <c r="O135" s="14"/>
      <c r="P135" s="14"/>
    </row>
  </sheetData>
  <autoFilter ref="A6:M127">
    <filterColumn colId="5" showButton="0"/>
    <filterColumn colId="6" showButton="0"/>
    <filterColumn colId="7" showButton="0"/>
    <filterColumn colId="8" showButton="0"/>
  </autoFilter>
  <mergeCells count="54">
    <mergeCell ref="C6:C9"/>
    <mergeCell ref="D6:D9"/>
    <mergeCell ref="E6:E9"/>
    <mergeCell ref="F7:F9"/>
    <mergeCell ref="G7:I7"/>
    <mergeCell ref="J7:J9"/>
    <mergeCell ref="G8:G9"/>
    <mergeCell ref="H8:H9"/>
    <mergeCell ref="L6:L9"/>
    <mergeCell ref="M6:M9"/>
    <mergeCell ref="F6:J6"/>
    <mergeCell ref="I8:I9"/>
    <mergeCell ref="M30:M32"/>
    <mergeCell ref="M22:M23"/>
    <mergeCell ref="L40:L43"/>
    <mergeCell ref="M40:M43"/>
    <mergeCell ref="B51:B52"/>
    <mergeCell ref="L51:L52"/>
    <mergeCell ref="M51:M52"/>
    <mergeCell ref="B22:B23"/>
    <mergeCell ref="L22:L23"/>
    <mergeCell ref="B30:B32"/>
    <mergeCell ref="B83:B84"/>
    <mergeCell ref="A129:B129"/>
    <mergeCell ref="K6:K9"/>
    <mergeCell ref="L30:L32"/>
    <mergeCell ref="B55:B58"/>
    <mergeCell ref="L95:L96"/>
    <mergeCell ref="A113:A114"/>
    <mergeCell ref="A95:A96"/>
    <mergeCell ref="B95:B96"/>
    <mergeCell ref="A83:A84"/>
    <mergeCell ref="A22:A23"/>
    <mergeCell ref="A30:A32"/>
    <mergeCell ref="L83:L84"/>
    <mergeCell ref="A6:A9"/>
    <mergeCell ref="A102:A103"/>
    <mergeCell ref="B6:B9"/>
    <mergeCell ref="B102:B103"/>
    <mergeCell ref="L113:L114"/>
    <mergeCell ref="L126:L127"/>
    <mergeCell ref="A1:M1"/>
    <mergeCell ref="A2:M2"/>
    <mergeCell ref="A3:M3"/>
    <mergeCell ref="A4:M4"/>
    <mergeCell ref="B113:B114"/>
    <mergeCell ref="B126:B127"/>
    <mergeCell ref="A55:A58"/>
    <mergeCell ref="A126:A127"/>
    <mergeCell ref="B40:B43"/>
    <mergeCell ref="A51:A52"/>
    <mergeCell ref="B53:B54"/>
    <mergeCell ref="A40:A43"/>
    <mergeCell ref="A53:A54"/>
  </mergeCells>
  <printOptions horizontalCentered="1"/>
  <pageMargins left="0.118110236220472" right="0.118110236220472" top="0.25" bottom="0.25" header="0.31496062992126" footer="0.2"/>
  <pageSetup paperSize="9" scale="95" orientation="landscape" r:id="rId1"/>
</worksheet>
</file>

<file path=xl/worksheets/sheet26.xml><?xml version="1.0" encoding="utf-8"?>
<worksheet xmlns="http://schemas.openxmlformats.org/spreadsheetml/2006/main" xmlns:r="http://schemas.openxmlformats.org/officeDocument/2006/relationships">
  <dimension ref="A1:T64"/>
  <sheetViews>
    <sheetView topLeftCell="A35" workbookViewId="0">
      <selection activeCell="I39" sqref="I39"/>
    </sheetView>
  </sheetViews>
  <sheetFormatPr defaultColWidth="9.5546875" defaultRowHeight="15.6"/>
  <cols>
    <col min="1" max="1" width="8.5546875" style="499" customWidth="1"/>
    <col min="2" max="2" width="44.44140625" style="472" customWidth="1"/>
    <col min="3" max="3" width="11.88671875" style="472" customWidth="1"/>
    <col min="4" max="4" width="11.77734375" style="472" customWidth="1"/>
    <col min="5" max="5" width="16.88671875" style="507" customWidth="1"/>
    <col min="6" max="6" width="21.44140625" style="508" customWidth="1"/>
    <col min="7" max="7" width="26.6640625" style="472" customWidth="1"/>
    <col min="8" max="8" width="15.88671875" style="472" customWidth="1"/>
    <col min="9" max="9" width="16" style="472" customWidth="1"/>
    <col min="10" max="16384" width="9.5546875" style="472"/>
  </cols>
  <sheetData>
    <row r="1" spans="1:20" ht="24.75" customHeight="1">
      <c r="A1" s="722" t="s">
        <v>336</v>
      </c>
      <c r="B1" s="722"/>
      <c r="C1" s="722"/>
      <c r="D1" s="722"/>
      <c r="E1" s="722"/>
      <c r="F1" s="722"/>
      <c r="G1" s="722"/>
    </row>
    <row r="2" spans="1:20" ht="24.6" customHeight="1">
      <c r="A2" s="723" t="s">
        <v>349</v>
      </c>
      <c r="B2" s="723"/>
      <c r="C2" s="723"/>
      <c r="D2" s="723"/>
      <c r="E2" s="723"/>
      <c r="F2" s="723"/>
      <c r="G2" s="723"/>
    </row>
    <row r="3" spans="1:20" ht="5.4" hidden="1" customHeight="1">
      <c r="A3" s="473"/>
      <c r="B3" s="474"/>
      <c r="C3" s="475"/>
      <c r="D3" s="475"/>
      <c r="E3" s="475"/>
      <c r="F3" s="476"/>
      <c r="G3" s="477"/>
    </row>
    <row r="4" spans="1:20" ht="7.2" hidden="1" customHeight="1">
      <c r="A4" s="717" t="s">
        <v>291</v>
      </c>
      <c r="B4" s="717"/>
      <c r="C4" s="717"/>
      <c r="D4" s="717"/>
      <c r="E4" s="717"/>
      <c r="F4" s="717"/>
      <c r="G4" s="478"/>
    </row>
    <row r="5" spans="1:20" ht="157.19999999999999" hidden="1" customHeight="1">
      <c r="A5" s="714" t="s">
        <v>292</v>
      </c>
      <c r="B5" s="714"/>
      <c r="C5" s="714"/>
      <c r="D5" s="714"/>
      <c r="E5" s="714"/>
      <c r="F5" s="714"/>
      <c r="G5" s="714"/>
      <c r="H5" s="479"/>
      <c r="I5" s="479"/>
      <c r="J5" s="711"/>
      <c r="K5" s="711"/>
      <c r="L5" s="712"/>
      <c r="M5" s="712"/>
      <c r="N5" s="712"/>
      <c r="O5" s="712"/>
      <c r="P5" s="712"/>
      <c r="Q5" s="713"/>
      <c r="R5" s="713"/>
      <c r="S5" s="713"/>
      <c r="T5" s="712"/>
    </row>
    <row r="6" spans="1:20" ht="0.6" hidden="1" customHeight="1">
      <c r="A6" s="714" t="s">
        <v>293</v>
      </c>
      <c r="B6" s="714"/>
      <c r="C6" s="714"/>
      <c r="D6" s="714"/>
      <c r="E6" s="714"/>
      <c r="F6" s="714"/>
      <c r="G6" s="714"/>
      <c r="H6" s="480"/>
      <c r="I6" s="480"/>
      <c r="J6" s="480"/>
    </row>
    <row r="7" spans="1:20" ht="52.2" hidden="1" customHeight="1">
      <c r="A7" s="714" t="s">
        <v>294</v>
      </c>
      <c r="B7" s="714"/>
      <c r="C7" s="714"/>
      <c r="D7" s="714"/>
      <c r="E7" s="714"/>
      <c r="F7" s="714"/>
      <c r="G7" s="714"/>
    </row>
    <row r="8" spans="1:20" ht="48.6" hidden="1" customHeight="1">
      <c r="A8" s="717" t="s">
        <v>295</v>
      </c>
      <c r="B8" s="717"/>
      <c r="C8" s="717"/>
      <c r="D8" s="717"/>
      <c r="E8" s="717"/>
      <c r="F8" s="717"/>
      <c r="G8" s="478"/>
    </row>
    <row r="9" spans="1:20" ht="15" customHeight="1">
      <c r="A9" s="718" t="s">
        <v>346</v>
      </c>
      <c r="B9" s="718"/>
      <c r="C9" s="718"/>
      <c r="D9" s="718"/>
      <c r="E9" s="718"/>
      <c r="F9" s="718"/>
      <c r="G9" s="718"/>
    </row>
    <row r="10" spans="1:20" ht="19.2" customHeight="1">
      <c r="A10" s="719" t="s">
        <v>340</v>
      </c>
      <c r="B10" s="719"/>
      <c r="C10" s="719"/>
      <c r="D10" s="719"/>
      <c r="E10" s="719"/>
      <c r="F10" s="719"/>
      <c r="G10" s="719"/>
    </row>
    <row r="11" spans="1:20" ht="9" customHeight="1">
      <c r="A11" s="459"/>
      <c r="B11" s="459"/>
      <c r="C11" s="459"/>
      <c r="D11" s="459"/>
      <c r="E11" s="459"/>
      <c r="F11" s="460"/>
      <c r="G11" s="459"/>
    </row>
    <row r="12" spans="1:20" s="469" customFormat="1" ht="69.599999999999994" customHeight="1">
      <c r="A12" s="377" t="s">
        <v>296</v>
      </c>
      <c r="B12" s="377" t="s">
        <v>297</v>
      </c>
      <c r="C12" s="378" t="s">
        <v>2</v>
      </c>
      <c r="D12" s="378" t="s">
        <v>1</v>
      </c>
      <c r="E12" s="378" t="s">
        <v>298</v>
      </c>
      <c r="F12" s="461" t="s">
        <v>348</v>
      </c>
      <c r="G12" s="377" t="s">
        <v>187</v>
      </c>
    </row>
    <row r="13" spans="1:20" s="469" customFormat="1" ht="37.5" customHeight="1">
      <c r="A13" s="465">
        <v>1</v>
      </c>
      <c r="B13" s="481" t="s">
        <v>288</v>
      </c>
      <c r="C13" s="465">
        <v>26</v>
      </c>
      <c r="D13" s="465">
        <v>20</v>
      </c>
      <c r="E13" s="467">
        <v>428.8</v>
      </c>
      <c r="F13" s="462">
        <v>6367680000</v>
      </c>
      <c r="G13" s="468" t="s">
        <v>299</v>
      </c>
    </row>
    <row r="14" spans="1:20" s="470" customFormat="1" ht="37.5" customHeight="1">
      <c r="A14" s="465">
        <v>2</v>
      </c>
      <c r="B14" s="481" t="s">
        <v>300</v>
      </c>
      <c r="C14" s="466">
        <v>26</v>
      </c>
      <c r="D14" s="466">
        <v>21</v>
      </c>
      <c r="E14" s="467">
        <v>13.3</v>
      </c>
      <c r="F14" s="462">
        <v>197505000</v>
      </c>
      <c r="G14" s="468" t="s">
        <v>299</v>
      </c>
      <c r="H14" s="469"/>
    </row>
    <row r="15" spans="1:20" s="470" customFormat="1" ht="37.5" customHeight="1">
      <c r="A15" s="465">
        <v>3</v>
      </c>
      <c r="B15" s="481" t="s">
        <v>93</v>
      </c>
      <c r="C15" s="466">
        <v>27</v>
      </c>
      <c r="D15" s="466">
        <v>24</v>
      </c>
      <c r="E15" s="467">
        <v>21</v>
      </c>
      <c r="F15" s="462">
        <v>311850000</v>
      </c>
      <c r="G15" s="468" t="s">
        <v>299</v>
      </c>
      <c r="H15" s="469"/>
    </row>
    <row r="16" spans="1:20" s="470" customFormat="1" ht="37.5" customHeight="1">
      <c r="A16" s="465">
        <v>4</v>
      </c>
      <c r="B16" s="481" t="s">
        <v>25</v>
      </c>
      <c r="C16" s="466">
        <v>26</v>
      </c>
      <c r="D16" s="466">
        <v>19</v>
      </c>
      <c r="E16" s="467">
        <v>53.2</v>
      </c>
      <c r="F16" s="462">
        <v>790020000</v>
      </c>
      <c r="G16" s="468" t="s">
        <v>299</v>
      </c>
      <c r="H16" s="469"/>
    </row>
    <row r="17" spans="1:8" s="470" customFormat="1" ht="37.5" customHeight="1">
      <c r="A17" s="465">
        <v>5</v>
      </c>
      <c r="B17" s="481" t="s">
        <v>301</v>
      </c>
      <c r="C17" s="466">
        <v>27</v>
      </c>
      <c r="D17" s="466">
        <v>28</v>
      </c>
      <c r="E17" s="467">
        <v>6.3</v>
      </c>
      <c r="F17" s="462">
        <v>93555000</v>
      </c>
      <c r="G17" s="468" t="s">
        <v>299</v>
      </c>
      <c r="H17" s="469"/>
    </row>
    <row r="18" spans="1:8" s="470" customFormat="1" ht="36" customHeight="1">
      <c r="A18" s="715">
        <v>6</v>
      </c>
      <c r="B18" s="716" t="s">
        <v>302</v>
      </c>
      <c r="C18" s="466">
        <v>27</v>
      </c>
      <c r="D18" s="466">
        <v>24</v>
      </c>
      <c r="E18" s="467">
        <v>22</v>
      </c>
      <c r="F18" s="462">
        <v>326700000</v>
      </c>
      <c r="G18" s="468" t="s">
        <v>299</v>
      </c>
      <c r="H18" s="469"/>
    </row>
    <row r="19" spans="1:8" s="470" customFormat="1" ht="36" customHeight="1">
      <c r="A19" s="715"/>
      <c r="B19" s="716"/>
      <c r="C19" s="466">
        <v>27</v>
      </c>
      <c r="D19" s="466">
        <v>24</v>
      </c>
      <c r="E19" s="467">
        <v>2</v>
      </c>
      <c r="F19" s="462">
        <v>14850000</v>
      </c>
      <c r="G19" s="471" t="s">
        <v>303</v>
      </c>
      <c r="H19" s="469"/>
    </row>
    <row r="20" spans="1:8" s="470" customFormat="1" ht="36" customHeight="1">
      <c r="A20" s="465">
        <v>7</v>
      </c>
      <c r="B20" s="481" t="s">
        <v>304</v>
      </c>
      <c r="C20" s="466">
        <v>27</v>
      </c>
      <c r="D20" s="466">
        <v>69</v>
      </c>
      <c r="E20" s="467">
        <v>80</v>
      </c>
      <c r="F20" s="462">
        <v>594000000</v>
      </c>
      <c r="G20" s="471" t="s">
        <v>303</v>
      </c>
      <c r="H20" s="469"/>
    </row>
    <row r="21" spans="1:8" s="470" customFormat="1" ht="36" customHeight="1">
      <c r="A21" s="465">
        <v>8</v>
      </c>
      <c r="B21" s="482" t="s">
        <v>305</v>
      </c>
      <c r="C21" s="466">
        <v>27</v>
      </c>
      <c r="D21" s="466">
        <v>266</v>
      </c>
      <c r="E21" s="467">
        <v>100</v>
      </c>
      <c r="F21" s="462">
        <v>742500000</v>
      </c>
      <c r="G21" s="471" t="s">
        <v>303</v>
      </c>
      <c r="H21" s="469"/>
    </row>
    <row r="22" spans="1:8" s="470" customFormat="1" ht="42" customHeight="1">
      <c r="A22" s="715">
        <v>9</v>
      </c>
      <c r="B22" s="716" t="s">
        <v>306</v>
      </c>
      <c r="C22" s="466">
        <v>27</v>
      </c>
      <c r="D22" s="466">
        <v>263</v>
      </c>
      <c r="E22" s="467">
        <v>21.9</v>
      </c>
      <c r="F22" s="462">
        <v>162607500</v>
      </c>
      <c r="G22" s="471" t="s">
        <v>303</v>
      </c>
      <c r="H22" s="469"/>
    </row>
    <row r="23" spans="1:8" s="470" customFormat="1" ht="42" customHeight="1">
      <c r="A23" s="715"/>
      <c r="B23" s="716"/>
      <c r="C23" s="466">
        <v>27</v>
      </c>
      <c r="D23" s="466">
        <v>73</v>
      </c>
      <c r="E23" s="467">
        <v>96.1</v>
      </c>
      <c r="F23" s="462">
        <v>713542500</v>
      </c>
      <c r="G23" s="471" t="s">
        <v>303</v>
      </c>
      <c r="H23" s="469"/>
    </row>
    <row r="24" spans="1:8" s="470" customFormat="1" ht="42" customHeight="1">
      <c r="A24" s="715"/>
      <c r="B24" s="716"/>
      <c r="C24" s="466">
        <v>27</v>
      </c>
      <c r="D24" s="466">
        <v>72</v>
      </c>
      <c r="E24" s="467">
        <v>26.8</v>
      </c>
      <c r="F24" s="462">
        <v>198990000</v>
      </c>
      <c r="G24" s="471" t="s">
        <v>303</v>
      </c>
      <c r="H24" s="469"/>
    </row>
    <row r="25" spans="1:8" s="470" customFormat="1" ht="42" customHeight="1">
      <c r="A25" s="465">
        <v>10</v>
      </c>
      <c r="B25" s="482" t="s">
        <v>307</v>
      </c>
      <c r="C25" s="466">
        <v>26</v>
      </c>
      <c r="D25" s="466">
        <v>89</v>
      </c>
      <c r="E25" s="467">
        <v>0.3</v>
      </c>
      <c r="F25" s="462">
        <v>4455000</v>
      </c>
      <c r="G25" s="468" t="s">
        <v>299</v>
      </c>
      <c r="H25" s="469"/>
    </row>
    <row r="26" spans="1:8" s="470" customFormat="1" ht="42" customHeight="1">
      <c r="A26" s="715">
        <v>11</v>
      </c>
      <c r="B26" s="716" t="s">
        <v>308</v>
      </c>
      <c r="C26" s="466">
        <v>27</v>
      </c>
      <c r="D26" s="466">
        <v>74</v>
      </c>
      <c r="E26" s="467">
        <v>20</v>
      </c>
      <c r="F26" s="462">
        <v>297000000</v>
      </c>
      <c r="G26" s="468" t="s">
        <v>299</v>
      </c>
      <c r="H26" s="469"/>
    </row>
    <row r="27" spans="1:8" s="470" customFormat="1" ht="42" customHeight="1">
      <c r="A27" s="715"/>
      <c r="B27" s="716"/>
      <c r="C27" s="466">
        <v>27</v>
      </c>
      <c r="D27" s="466">
        <v>74</v>
      </c>
      <c r="E27" s="467">
        <v>140</v>
      </c>
      <c r="F27" s="462">
        <v>1039500000</v>
      </c>
      <c r="G27" s="471" t="s">
        <v>303</v>
      </c>
      <c r="H27" s="469"/>
    </row>
    <row r="28" spans="1:8" s="470" customFormat="1" ht="42" customHeight="1">
      <c r="A28" s="715"/>
      <c r="B28" s="716"/>
      <c r="C28" s="466">
        <v>27</v>
      </c>
      <c r="D28" s="466">
        <v>74</v>
      </c>
      <c r="E28" s="467">
        <v>0.5</v>
      </c>
      <c r="F28" s="462">
        <v>1856250</v>
      </c>
      <c r="G28" s="471" t="s">
        <v>309</v>
      </c>
      <c r="H28" s="469"/>
    </row>
    <row r="29" spans="1:8" s="470" customFormat="1" ht="51.75" customHeight="1">
      <c r="A29" s="465">
        <v>12</v>
      </c>
      <c r="B29" s="482" t="s">
        <v>310</v>
      </c>
      <c r="C29" s="466">
        <v>27</v>
      </c>
      <c r="D29" s="466">
        <v>321</v>
      </c>
      <c r="E29" s="467">
        <v>1.9</v>
      </c>
      <c r="F29" s="462">
        <v>11922500</v>
      </c>
      <c r="G29" s="471" t="s">
        <v>311</v>
      </c>
      <c r="H29" s="469"/>
    </row>
    <row r="30" spans="1:8" s="470" customFormat="1" ht="42" customHeight="1">
      <c r="A30" s="465">
        <v>13</v>
      </c>
      <c r="B30" s="482" t="s">
        <v>19</v>
      </c>
      <c r="C30" s="466">
        <v>26</v>
      </c>
      <c r="D30" s="466">
        <v>61</v>
      </c>
      <c r="E30" s="467">
        <v>1.8</v>
      </c>
      <c r="F30" s="462">
        <v>26730000</v>
      </c>
      <c r="G30" s="468" t="s">
        <v>299</v>
      </c>
      <c r="H30" s="469"/>
    </row>
    <row r="31" spans="1:8" s="470" customFormat="1" ht="42" customHeight="1">
      <c r="A31" s="465">
        <v>14</v>
      </c>
      <c r="B31" s="482" t="s">
        <v>312</v>
      </c>
      <c r="C31" s="466">
        <v>26</v>
      </c>
      <c r="D31" s="466">
        <v>49</v>
      </c>
      <c r="E31" s="467">
        <v>7.4</v>
      </c>
      <c r="F31" s="462">
        <v>109890000</v>
      </c>
      <c r="G31" s="468" t="s">
        <v>299</v>
      </c>
      <c r="H31" s="469"/>
    </row>
    <row r="32" spans="1:8" s="470" customFormat="1" ht="42" customHeight="1">
      <c r="A32" s="465">
        <v>15</v>
      </c>
      <c r="B32" s="482" t="s">
        <v>36</v>
      </c>
      <c r="C32" s="466">
        <v>26</v>
      </c>
      <c r="D32" s="466">
        <v>43</v>
      </c>
      <c r="E32" s="467">
        <v>42</v>
      </c>
      <c r="F32" s="462">
        <v>623700000</v>
      </c>
      <c r="G32" s="468" t="s">
        <v>299</v>
      </c>
      <c r="H32" s="469"/>
    </row>
    <row r="33" spans="1:13" s="470" customFormat="1" ht="42" customHeight="1">
      <c r="A33" s="465">
        <v>16</v>
      </c>
      <c r="B33" s="482" t="s">
        <v>313</v>
      </c>
      <c r="C33" s="466">
        <v>26</v>
      </c>
      <c r="D33" s="466">
        <v>29</v>
      </c>
      <c r="E33" s="467">
        <v>33</v>
      </c>
      <c r="F33" s="462">
        <v>490050000</v>
      </c>
      <c r="G33" s="468" t="s">
        <v>299</v>
      </c>
      <c r="H33" s="469"/>
    </row>
    <row r="34" spans="1:13" s="470" customFormat="1" ht="42" customHeight="1">
      <c r="A34" s="465">
        <v>17</v>
      </c>
      <c r="B34" s="482" t="s">
        <v>314</v>
      </c>
      <c r="C34" s="466">
        <v>27</v>
      </c>
      <c r="D34" s="466">
        <v>64</v>
      </c>
      <c r="E34" s="467">
        <v>4.4000000000000004</v>
      </c>
      <c r="F34" s="462">
        <v>32670000</v>
      </c>
      <c r="G34" s="471" t="s">
        <v>303</v>
      </c>
      <c r="H34" s="469"/>
    </row>
    <row r="35" spans="1:13" s="470" customFormat="1" ht="42" customHeight="1">
      <c r="A35" s="465">
        <v>18</v>
      </c>
      <c r="B35" s="482" t="s">
        <v>315</v>
      </c>
      <c r="C35" s="466">
        <v>27</v>
      </c>
      <c r="D35" s="466">
        <v>65</v>
      </c>
      <c r="E35" s="467">
        <v>23.1</v>
      </c>
      <c r="F35" s="462">
        <v>171517500</v>
      </c>
      <c r="G35" s="471" t="s">
        <v>303</v>
      </c>
      <c r="H35" s="469"/>
    </row>
    <row r="36" spans="1:13" s="470" customFormat="1" ht="51.75" customHeight="1">
      <c r="A36" s="465">
        <v>19</v>
      </c>
      <c r="B36" s="482" t="s">
        <v>49</v>
      </c>
      <c r="C36" s="466">
        <v>27</v>
      </c>
      <c r="D36" s="466">
        <v>320</v>
      </c>
      <c r="E36" s="467">
        <v>7.6</v>
      </c>
      <c r="F36" s="462">
        <v>52440000</v>
      </c>
      <c r="G36" s="471" t="s">
        <v>316</v>
      </c>
      <c r="H36" s="469"/>
    </row>
    <row r="37" spans="1:13" s="513" customFormat="1" ht="42" customHeight="1">
      <c r="A37" s="720">
        <v>20</v>
      </c>
      <c r="B37" s="721" t="s">
        <v>317</v>
      </c>
      <c r="C37" s="509">
        <v>27</v>
      </c>
      <c r="D37" s="509">
        <v>75</v>
      </c>
      <c r="E37" s="510">
        <v>92</v>
      </c>
      <c r="F37" s="511">
        <v>1366200000</v>
      </c>
      <c r="G37" s="512" t="s">
        <v>299</v>
      </c>
    </row>
    <row r="38" spans="1:13" s="513" customFormat="1" ht="42" customHeight="1">
      <c r="A38" s="720"/>
      <c r="B38" s="721"/>
      <c r="C38" s="509">
        <v>27</v>
      </c>
      <c r="D38" s="509">
        <v>75</v>
      </c>
      <c r="E38" s="510">
        <v>57</v>
      </c>
      <c r="F38" s="511">
        <v>423225000</v>
      </c>
      <c r="G38" s="512" t="s">
        <v>299</v>
      </c>
    </row>
    <row r="39" spans="1:13" s="470" customFormat="1" ht="50.4">
      <c r="A39" s="465">
        <v>21</v>
      </c>
      <c r="B39" s="482" t="s">
        <v>47</v>
      </c>
      <c r="C39" s="466">
        <v>27</v>
      </c>
      <c r="D39" s="466">
        <v>316</v>
      </c>
      <c r="E39" s="467">
        <v>60.8</v>
      </c>
      <c r="F39" s="462">
        <v>381520000</v>
      </c>
      <c r="G39" s="471" t="s">
        <v>311</v>
      </c>
      <c r="H39" s="469"/>
    </row>
    <row r="40" spans="1:13" s="470" customFormat="1" ht="42" customHeight="1">
      <c r="A40" s="725" t="s">
        <v>318</v>
      </c>
      <c r="B40" s="725"/>
      <c r="C40" s="482"/>
      <c r="D40" s="482"/>
      <c r="E40" s="483">
        <f>SUM(E13:E39)</f>
        <v>1363.1999999999998</v>
      </c>
      <c r="F40" s="463">
        <f>SUM(F13:F39)</f>
        <v>15546476250</v>
      </c>
      <c r="G40" s="471"/>
      <c r="H40" s="469"/>
    </row>
    <row r="41" spans="1:13" s="470" customFormat="1" ht="42" customHeight="1">
      <c r="A41" s="484"/>
      <c r="B41" s="484"/>
      <c r="C41" s="485"/>
      <c r="D41" s="485"/>
      <c r="E41" s="486"/>
      <c r="F41" s="464"/>
      <c r="G41" s="487"/>
      <c r="H41" s="469"/>
    </row>
    <row r="42" spans="1:13" s="470" customFormat="1" ht="42" customHeight="1">
      <c r="A42" s="484"/>
      <c r="B42" s="484"/>
      <c r="C42" s="485"/>
      <c r="D42" s="485"/>
      <c r="E42" s="486"/>
      <c r="F42" s="464"/>
      <c r="G42" s="487"/>
      <c r="H42" s="469"/>
    </row>
    <row r="43" spans="1:13" s="470" customFormat="1" ht="290.25" customHeight="1">
      <c r="A43" s="484"/>
      <c r="B43" s="484"/>
      <c r="C43" s="485"/>
      <c r="D43" s="485"/>
      <c r="E43" s="486"/>
      <c r="F43" s="464"/>
      <c r="G43" s="487"/>
      <c r="H43" s="469"/>
    </row>
    <row r="44" spans="1:13" ht="99" customHeight="1">
      <c r="A44" s="379"/>
      <c r="B44" s="380"/>
      <c r="C44" s="379"/>
      <c r="D44" s="379"/>
      <c r="E44" s="488"/>
      <c r="F44" s="381"/>
      <c r="G44" s="489"/>
    </row>
    <row r="45" spans="1:13" s="490" customFormat="1" ht="20.25" customHeight="1">
      <c r="A45" s="726" t="s">
        <v>319</v>
      </c>
      <c r="B45" s="726"/>
      <c r="C45" s="382"/>
      <c r="D45" s="382"/>
      <c r="E45" s="454" t="s">
        <v>320</v>
      </c>
      <c r="F45" s="727" t="s">
        <v>321</v>
      </c>
      <c r="G45" s="727"/>
      <c r="H45" s="383"/>
      <c r="I45" s="727"/>
      <c r="J45" s="727"/>
      <c r="K45" s="727"/>
      <c r="L45" s="470"/>
      <c r="M45" s="470"/>
    </row>
    <row r="46" spans="1:13" s="490" customFormat="1" ht="25.2" customHeight="1">
      <c r="A46" s="491"/>
      <c r="B46" s="492"/>
      <c r="C46" s="492"/>
      <c r="D46" s="492"/>
      <c r="E46" s="493"/>
      <c r="F46" s="494"/>
      <c r="G46" s="492"/>
      <c r="H46" s="494"/>
      <c r="I46" s="494"/>
      <c r="J46" s="492"/>
      <c r="K46" s="470"/>
      <c r="L46" s="470"/>
      <c r="M46" s="470"/>
    </row>
    <row r="47" spans="1:13" s="490" customFormat="1" ht="25.2" customHeight="1">
      <c r="A47" s="491"/>
      <c r="B47" s="492"/>
      <c r="C47" s="492"/>
      <c r="D47" s="492"/>
      <c r="E47" s="493"/>
      <c r="F47" s="494"/>
      <c r="G47" s="492"/>
      <c r="H47" s="494"/>
      <c r="I47" s="494"/>
      <c r="J47" s="492"/>
      <c r="K47" s="470"/>
      <c r="L47" s="470"/>
      <c r="M47" s="470"/>
    </row>
    <row r="48" spans="1:13" s="490" customFormat="1" ht="19.95" customHeight="1">
      <c r="A48" s="491"/>
      <c r="B48" s="492"/>
      <c r="C48" s="492"/>
      <c r="D48" s="492"/>
      <c r="E48" s="493"/>
      <c r="F48" s="494"/>
      <c r="G48" s="492"/>
      <c r="H48" s="494"/>
      <c r="I48" s="494"/>
      <c r="J48" s="492"/>
      <c r="K48" s="470"/>
      <c r="L48" s="470"/>
      <c r="M48" s="470"/>
    </row>
    <row r="49" spans="1:13" s="490" customFormat="1" ht="15.6" customHeight="1">
      <c r="A49" s="491"/>
      <c r="B49" s="492"/>
      <c r="C49" s="492"/>
      <c r="D49" s="492"/>
      <c r="E49" s="493"/>
      <c r="F49" s="494"/>
      <c r="G49" s="492"/>
      <c r="H49" s="494"/>
      <c r="I49" s="494"/>
      <c r="J49" s="492"/>
      <c r="K49" s="470"/>
      <c r="L49" s="455"/>
      <c r="M49" s="455"/>
    </row>
    <row r="50" spans="1:13" s="490" customFormat="1" ht="17.399999999999999" customHeight="1">
      <c r="A50" s="491"/>
      <c r="B50" s="492"/>
      <c r="C50" s="492"/>
      <c r="D50" s="492"/>
      <c r="E50" s="493"/>
      <c r="F50" s="728" t="s">
        <v>322</v>
      </c>
      <c r="G50" s="728"/>
      <c r="H50" s="495"/>
      <c r="I50" s="728"/>
      <c r="J50" s="728"/>
      <c r="K50" s="728"/>
    </row>
    <row r="51" spans="1:13" s="490" customFormat="1" ht="17.399999999999999" customHeight="1">
      <c r="A51" s="729"/>
      <c r="B51" s="729"/>
      <c r="C51" s="496"/>
      <c r="D51" s="496"/>
      <c r="E51" s="497" t="s">
        <v>323</v>
      </c>
      <c r="F51" s="730" t="s">
        <v>324</v>
      </c>
      <c r="G51" s="730"/>
      <c r="H51" s="498"/>
      <c r="I51" s="730"/>
      <c r="J51" s="730"/>
      <c r="K51" s="730"/>
    </row>
    <row r="52" spans="1:13" s="490" customFormat="1" ht="11.4" customHeight="1">
      <c r="A52" s="499"/>
      <c r="B52" s="500"/>
      <c r="C52" s="500"/>
      <c r="D52" s="500"/>
      <c r="E52" s="493"/>
      <c r="F52" s="731"/>
      <c r="G52" s="731"/>
      <c r="H52" s="501"/>
      <c r="I52" s="501"/>
      <c r="J52" s="500"/>
      <c r="K52" s="454"/>
    </row>
    <row r="53" spans="1:13" s="490" customFormat="1" ht="16.8">
      <c r="A53" s="454" t="s">
        <v>325</v>
      </c>
      <c r="B53" s="382"/>
      <c r="C53" s="382"/>
      <c r="D53" s="382"/>
      <c r="E53" s="502" t="s">
        <v>326</v>
      </c>
      <c r="F53" s="724" t="s">
        <v>327</v>
      </c>
      <c r="G53" s="724"/>
      <c r="H53" s="384"/>
      <c r="I53" s="724"/>
      <c r="J53" s="724"/>
      <c r="K53" s="724"/>
    </row>
    <row r="54" spans="1:13" s="490" customFormat="1" ht="16.8">
      <c r="A54" s="499"/>
      <c r="B54" s="500"/>
      <c r="C54" s="500"/>
      <c r="D54" s="500"/>
      <c r="E54" s="493"/>
      <c r="F54" s="733" t="s">
        <v>328</v>
      </c>
      <c r="G54" s="733"/>
      <c r="H54" s="733"/>
      <c r="I54" s="733"/>
      <c r="J54" s="733"/>
      <c r="K54" s="733"/>
    </row>
    <row r="55" spans="1:13" s="490" customFormat="1">
      <c r="A55" s="499"/>
      <c r="B55" s="500"/>
      <c r="C55" s="500"/>
      <c r="D55" s="500"/>
      <c r="E55" s="493"/>
      <c r="F55" s="501"/>
      <c r="G55" s="500"/>
      <c r="H55" s="501"/>
      <c r="I55" s="501"/>
      <c r="J55" s="500"/>
    </row>
    <row r="56" spans="1:13" s="490" customFormat="1">
      <c r="A56" s="499"/>
      <c r="B56" s="500"/>
      <c r="C56" s="500"/>
      <c r="D56" s="500"/>
      <c r="E56" s="493"/>
      <c r="F56" s="501"/>
      <c r="G56" s="500"/>
      <c r="H56" s="501"/>
      <c r="I56" s="501"/>
      <c r="J56" s="500"/>
    </row>
    <row r="57" spans="1:13" s="490" customFormat="1">
      <c r="A57" s="499"/>
      <c r="B57" s="500"/>
      <c r="C57" s="500"/>
      <c r="D57" s="500"/>
      <c r="E57" s="493"/>
      <c r="F57" s="501"/>
      <c r="G57" s="500"/>
      <c r="H57" s="501"/>
      <c r="I57" s="501"/>
      <c r="J57" s="500"/>
    </row>
    <row r="58" spans="1:13" s="470" customFormat="1" ht="19.95" customHeight="1">
      <c r="A58" s="499"/>
      <c r="B58" s="500"/>
      <c r="C58" s="500"/>
      <c r="D58" s="500"/>
      <c r="E58" s="493"/>
      <c r="F58" s="501"/>
      <c r="G58" s="500"/>
      <c r="H58" s="501"/>
      <c r="I58" s="501"/>
      <c r="J58" s="500"/>
      <c r="K58" s="490"/>
    </row>
    <row r="59" spans="1:13" s="490" customFormat="1">
      <c r="A59" s="734"/>
      <c r="B59" s="734"/>
      <c r="C59" s="734"/>
      <c r="D59" s="734"/>
      <c r="E59" s="734"/>
      <c r="F59" s="501"/>
      <c r="G59" s="500"/>
      <c r="H59" s="501"/>
      <c r="I59" s="501"/>
      <c r="J59" s="500"/>
    </row>
    <row r="60" spans="1:13" s="490" customFormat="1" ht="17.399999999999999" customHeight="1">
      <c r="A60" s="731" t="s">
        <v>329</v>
      </c>
      <c r="B60" s="731"/>
      <c r="C60" s="503"/>
      <c r="D60" s="503"/>
      <c r="E60" s="502" t="s">
        <v>330</v>
      </c>
      <c r="F60" s="728" t="s">
        <v>331</v>
      </c>
      <c r="G60" s="728"/>
      <c r="H60" s="495"/>
      <c r="I60" s="728"/>
      <c r="J60" s="728"/>
      <c r="K60" s="728"/>
    </row>
    <row r="61" spans="1:13" s="490" customFormat="1" ht="18">
      <c r="A61" s="732" t="s">
        <v>332</v>
      </c>
      <c r="B61" s="732"/>
      <c r="C61" s="504"/>
      <c r="D61" s="504"/>
      <c r="E61" s="504"/>
      <c r="F61" s="730" t="s">
        <v>333</v>
      </c>
      <c r="G61" s="730"/>
      <c r="H61" s="498"/>
      <c r="I61" s="730"/>
      <c r="J61" s="730"/>
      <c r="K61" s="730"/>
    </row>
    <row r="62" spans="1:13" s="490" customFormat="1">
      <c r="A62" s="499"/>
      <c r="E62" s="505"/>
      <c r="F62" s="506"/>
      <c r="H62" s="506"/>
      <c r="I62" s="506"/>
    </row>
    <row r="63" spans="1:13" s="490" customFormat="1">
      <c r="A63" s="499"/>
      <c r="E63" s="505"/>
      <c r="F63" s="506"/>
      <c r="H63" s="506"/>
      <c r="I63" s="506"/>
    </row>
    <row r="64" spans="1:13" s="490" customFormat="1">
      <c r="A64" s="499"/>
      <c r="E64" s="505"/>
      <c r="F64" s="506"/>
      <c r="H64" s="506"/>
      <c r="I64" s="506"/>
    </row>
  </sheetData>
  <mergeCells count="39">
    <mergeCell ref="A61:B61"/>
    <mergeCell ref="F61:G61"/>
    <mergeCell ref="I61:K61"/>
    <mergeCell ref="F54:H54"/>
    <mergeCell ref="I54:K54"/>
    <mergeCell ref="A59:E59"/>
    <mergeCell ref="A60:B60"/>
    <mergeCell ref="F60:G60"/>
    <mergeCell ref="I60:K60"/>
    <mergeCell ref="F53:G53"/>
    <mergeCell ref="I53:K53"/>
    <mergeCell ref="A40:B40"/>
    <mergeCell ref="A45:B45"/>
    <mergeCell ref="F45:G45"/>
    <mergeCell ref="I45:K45"/>
    <mergeCell ref="F50:G50"/>
    <mergeCell ref="I50:K50"/>
    <mergeCell ref="A51:B51"/>
    <mergeCell ref="F51:G51"/>
    <mergeCell ref="I51:K51"/>
    <mergeCell ref="F52:G52"/>
    <mergeCell ref="A26:A28"/>
    <mergeCell ref="B26:B28"/>
    <mergeCell ref="A37:A38"/>
    <mergeCell ref="B37:B38"/>
    <mergeCell ref="A1:G1"/>
    <mergeCell ref="A2:G2"/>
    <mergeCell ref="A4:F4"/>
    <mergeCell ref="A5:G5"/>
    <mergeCell ref="A7:G7"/>
    <mergeCell ref="J5:T5"/>
    <mergeCell ref="A6:G6"/>
    <mergeCell ref="A22:A24"/>
    <mergeCell ref="B22:B24"/>
    <mergeCell ref="A8:F8"/>
    <mergeCell ref="A18:A19"/>
    <mergeCell ref="B18:B19"/>
    <mergeCell ref="A9:G9"/>
    <mergeCell ref="A10:G10"/>
  </mergeCells>
  <pageMargins left="0.24" right="0.16" top="0.5" bottom="0.47" header="0.31496062992126" footer="0.2"/>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ài liệu" ma:contentTypeID="0x010100709007DCF3678149A41CFF31D2998C74" ma:contentTypeVersion="1" ma:contentTypeDescription="Tạo tài liệu mới." ma:contentTypeScope="" ma:versionID="01fb7ffdaaa904f5ce0ceb351216f86e">
  <xsd:schema xmlns:xsd="http://www.w3.org/2001/XMLSchema" xmlns:xs="http://www.w3.org/2001/XMLSchema" xmlns:p="http://schemas.microsoft.com/office/2006/metadata/properties" xmlns:ns1="http://schemas.microsoft.com/sharepoint/v3" targetNamespace="http://schemas.microsoft.com/office/2006/metadata/properties" ma:root="true" ma:fieldsID="2124135d7b4c3b6712eccf3d0106e57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Lập lịch Ngày Bắt đầu" ma:description="Ngày Bắt đầu Lịch biểu là một cột trang được tạo bởi tính năng Phát hành. Nó được dùng để xác định ngày và thời gian trang này sẽ xuất hiện lần đầu tiên cho khách truy cập trang." ma:hidden="true" ma:internalName="PublishingStartDate">
      <xsd:simpleType>
        <xsd:restriction base="dms:Unknown"/>
      </xsd:simpleType>
    </xsd:element>
    <xsd:element name="PublishingExpirationDate" ma:index="9" nillable="true" ma:displayName="Lập lịch Ngày Kết thúc" ma:description="Ngày Kết thúc Lịch biểu là một cột trang được tạo bởi tính năng Phát hành. Nó được dùng để xác định ngày và thời gian trang này sẽ không còn xuất hiện cho khách truy cập trang nữa."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EA76F50-1932-4DA0-A869-1A05A37DB01A}"/>
</file>

<file path=customXml/itemProps2.xml><?xml version="1.0" encoding="utf-8"?>
<ds:datastoreItem xmlns:ds="http://schemas.openxmlformats.org/officeDocument/2006/customXml" ds:itemID="{A139F156-1955-436A-BF86-3BFFB6E964AB}"/>
</file>

<file path=customXml/itemProps3.xml><?xml version="1.0" encoding="utf-8"?>
<ds:datastoreItem xmlns:ds="http://schemas.openxmlformats.org/officeDocument/2006/customXml" ds:itemID="{DAE0D4F8-C4A1-4D3B-9EEF-4AEB6C66B9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chưa ký</vt:lpstr>
      <vt:lpstr>đã ký</vt:lpstr>
      <vt:lpstr>thu hồi có đất ở</vt:lpstr>
      <vt:lpstr>thu hồi đất hành lang</vt:lpstr>
      <vt:lpstr>BẢNG XÁC ĐỊNH DT</vt:lpstr>
      <vt:lpstr>Theo dõi</vt:lpstr>
      <vt:lpstr>Bổ sung tài sản và san lấp</vt:lpstr>
      <vt:lpstr>Danh sach hỗ trợ thuê trọ</vt:lpstr>
      <vt:lpstr>Các hộ còn lại</vt:lpstr>
      <vt:lpstr>foxz</vt:lpstr>
      <vt:lpstr>Đã nhận tiền bổ sung</vt:lpstr>
      <vt:lpstr>Đã công khai bổ sung</vt:lpstr>
      <vt:lpstr>Đã công khai HLGT</vt:lpstr>
      <vt:lpstr>PL 1-Thuê nhà</vt:lpstr>
      <vt:lpstr>Pl2a-TS tren dat HLGT</vt:lpstr>
      <vt:lpstr>Pl2b-TÀI SẢN CLN</vt:lpstr>
      <vt:lpstr>Pl3-Cây cối hoa màu</vt:lpstr>
      <vt:lpstr>Pl4 -Chi phí đầu từ vào đất</vt:lpstr>
      <vt:lpstr>PL5-Tong hop ho dat CLN</vt:lpstr>
      <vt:lpstr>'PL 1-Thuê nhà'!Print_Titles</vt:lpstr>
      <vt:lpstr>'Pl2a-TS tren dat HLGT'!Print_Titles</vt:lpstr>
      <vt:lpstr>'Pl3-Cây cối hoa màu'!Print_Titles</vt:lpstr>
      <vt:lpstr>'Pl4 -Chi phí đầu từ vào đất'!Print_Titles</vt:lpstr>
      <vt:lpstr>'PL5-Tong hop ho dat CLN'!Print_Titles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2024-12-31T10:14:23Z</cp:lastPrinted>
  <dcterms:created xsi:type="dcterms:W3CDTF">2024-06-18T10:00:29Z</dcterms:created>
  <dcterms:modified xsi:type="dcterms:W3CDTF">2024-12-31T10:14:50Z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0x010100709007DCF3678149A41CFF31D2998C74</vt:lpwstr>
  </property>
</Properties>
</file>